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8575" yWindow="240" windowWidth="18720" windowHeight="15540" tabRatio="882" activeTab="2"/>
  </bookViews>
  <sheets>
    <sheet name="実績報告書" sheetId="20" r:id="rId1"/>
    <sheet name="実績額一覧表" sheetId="29" r:id="rId2"/>
    <sheet name="個票1" sheetId="19" r:id="rId3"/>
    <sheet name="個票＿明細" sheetId="32" r:id="rId4"/>
    <sheet name="職員表" sheetId="27" r:id="rId5"/>
    <sheet name="（支援金の使途について）" sheetId="1" r:id="rId6"/>
    <sheet name="（宛名ラベル）" sheetId="2" r:id="rId7"/>
    <sheet name="計算用" sheetId="21" state="hidden" r:id="rId8"/>
    <sheet name="Sheet1" sheetId="3" r:id="rId9"/>
    <sheet name="Sheet2" sheetId="4" r:id="rId10"/>
  </sheets>
  <definedNames>
    <definedName name="_xlnm.Print_Area" localSheetId="2">個票1!$A$1:$AT$65</definedName>
    <definedName name="_xlnm.Print_Area" localSheetId="0">実績報告書!$A$1:$AM$50</definedName>
    <definedName name="_xlnm.Print_Area" localSheetId="4">職員表!$A$1:$U$86</definedName>
    <definedName name="_xlnm.Print_Titles" localSheetId="4">職員表!$4:$5</definedName>
    <definedName name="_xlnm.Print_Area" localSheetId="1">実績額一覧表!$A$1:$P$32</definedName>
    <definedName name="_xlnm.Print_Area" localSheetId="3">個票＿明細!$A$1:$H$49</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厚生労働省ネットワークシステム</author>
    <author>中村康二</author>
  </authors>
  <commentList>
    <comment ref="AN15" authorId="0">
      <text>
        <r>
          <rPr>
            <b/>
            <sz val="9"/>
            <color indexed="81"/>
            <rFont val="ＭＳ 明朝"/>
          </rPr>
          <t>給付</t>
        </r>
        <r>
          <rPr>
            <b/>
            <sz val="9"/>
            <color indexed="81"/>
            <rFont val="MS P ゴシック"/>
          </rPr>
          <t>決定額:</t>
        </r>
        <r>
          <rPr>
            <sz val="9"/>
            <color indexed="81"/>
            <rFont val="MS P ゴシック"/>
          </rPr>
          <t xml:space="preserve">
</t>
        </r>
        <r>
          <rPr>
            <sz val="9"/>
            <color indexed="81"/>
            <rFont val="ＭＳ Ｐゴシック"/>
          </rPr>
          <t>給付決定通知の給付決定額と一致していることを確認してください。（相違がある場合は、各個票の給付決定額を確認してください）</t>
        </r>
      </text>
    </comment>
    <comment ref="AN16" authorId="0">
      <text>
        <r>
          <rPr>
            <b/>
            <sz val="9"/>
            <color indexed="81"/>
            <rFont val="MS P ゴシック"/>
          </rPr>
          <t>実績額:</t>
        </r>
        <r>
          <rPr>
            <sz val="9"/>
            <color indexed="81"/>
            <rFont val="MS P ゴシック"/>
          </rPr>
          <t xml:space="preserve">
</t>
        </r>
        <r>
          <rPr>
            <sz val="9"/>
            <color indexed="81"/>
            <rFont val="ＭＳ Ｐゴシック"/>
          </rPr>
          <t>実績額の合計と一致していることを確認してください。実績額は、給付決定額と同額、または、それ以下の金額となります。
実績額内訳には様式６（実績額一覧表）の金額が自動入力されますので、確認してください。</t>
        </r>
      </text>
    </comment>
    <comment ref="AN27" authorId="0">
      <text>
        <r>
          <rPr>
            <b/>
            <sz val="9"/>
            <color indexed="81"/>
            <rFont val="MS P ゴシック"/>
          </rPr>
          <t>精算額:</t>
        </r>
        <r>
          <rPr>
            <sz val="9"/>
            <color indexed="81"/>
            <rFont val="MS P ゴシック"/>
          </rPr>
          <t xml:space="preserve">
概算払いで交付を行った補助金の、返還が必要な額が表示されます。</t>
        </r>
      </text>
    </comment>
    <comment ref="AN13" authorId="1">
      <text>
        <r>
          <rPr>
            <sz val="9"/>
            <color indexed="81"/>
            <rFont val="ＭＳ Ｐゴシック"/>
          </rPr>
          <t>給付決定通知の右上に記載の日付及び文書番号を空白の部分に記入してください。
例：令和2年●月●●日付け指令障－●●●-●●で、…
※他の文言は変更しないでください。</t>
        </r>
      </text>
    </comment>
  </commentList>
</comments>
</file>

<file path=xl/comments2.xml><?xml version="1.0" encoding="utf-8"?>
<comments xmlns="http://schemas.openxmlformats.org/spreadsheetml/2006/main">
  <authors>
    <author>厚生労働省ネットワークシステム</author>
  </authors>
  <commentList>
    <comment ref="P1" authorId="0">
      <text>
        <r>
          <rPr>
            <b/>
            <sz val="9"/>
            <color indexed="81"/>
            <rFont val="MS P ゴシック"/>
          </rPr>
          <t>事業所・施設別実績額一覧(サービス別):</t>
        </r>
        <r>
          <rPr>
            <sz val="9"/>
            <color indexed="81"/>
            <rFont val="MS P ゴシック"/>
          </rPr>
          <t xml:space="preserve">
この様式の記載内容は、全て他の様式の記載事項から反映されるため、各事業所において直接記入する必要はありません。正しく反映されているか確認して下さい。</t>
        </r>
      </text>
    </comment>
  </commentList>
</comments>
</file>

<file path=xl/comments3.xml><?xml version="1.0" encoding="utf-8"?>
<comments xmlns="http://schemas.openxmlformats.org/spreadsheetml/2006/main">
  <authors>
    <author>厚生労働省ネットワークシステム</author>
    <author>中村康二</author>
  </authors>
  <commentList>
    <comment ref="AW10" authorId="0">
      <text>
        <r>
          <rPr>
            <b/>
            <sz val="9"/>
            <color indexed="81"/>
            <rFont val="MS P ゴシック"/>
          </rPr>
          <t xml:space="preserve">「職員数」：
</t>
        </r>
        <r>
          <rPr>
            <sz val="9"/>
            <color indexed="81"/>
            <rFont val="MS P ゴシック"/>
          </rPr>
          <t>当該事業所における職員数を記入して下さい。（派遣職員を含む。）</t>
        </r>
        <r>
          <rPr>
            <b/>
            <sz val="9"/>
            <color indexed="81"/>
            <rFont val="MS P ゴシック"/>
          </rPr>
          <t xml:space="preserve">
</t>
        </r>
      </text>
    </comment>
    <comment ref="AW25" authorId="0">
      <text>
        <r>
          <rPr>
            <b/>
            <sz val="9"/>
            <color indexed="81"/>
            <rFont val="MS P ゴシック"/>
          </rPr>
          <t xml:space="preserve">「慰労金の区分・人数」：
</t>
        </r>
        <r>
          <rPr>
            <sz val="9"/>
            <color indexed="81"/>
            <rFont val="MS P ゴシック"/>
          </rPr>
          <t>様式</t>
        </r>
        <r>
          <rPr>
            <sz val="9"/>
            <color indexed="81"/>
            <rFont val="ＭＳ Ｐ明朝"/>
          </rPr>
          <t>８</t>
        </r>
        <r>
          <rPr>
            <sz val="9"/>
            <color indexed="81"/>
            <rFont val="MS P ゴシック"/>
          </rPr>
          <t>（</t>
        </r>
        <r>
          <rPr>
            <sz val="9"/>
            <color indexed="81"/>
            <rFont val="ＭＳ Ｐ明朝"/>
          </rPr>
          <t>障害福祉</t>
        </r>
        <r>
          <rPr>
            <sz val="9"/>
            <color indexed="81"/>
            <rFont val="MS P ゴシック"/>
          </rPr>
          <t>慰労金受給職員表）の記入情報（事業所番号別、慰労金の額別の人数）と一致するようにして下さい。</t>
        </r>
      </text>
    </comment>
    <comment ref="AW28" authorId="0">
      <text>
        <r>
          <rPr>
            <b/>
            <sz val="9"/>
            <color indexed="81"/>
            <rFont val="MS P ゴシック"/>
          </rPr>
          <t>「</t>
        </r>
        <r>
          <rPr>
            <b/>
            <sz val="9"/>
            <color indexed="81"/>
            <rFont val="ＭＳ Ｐ明朝"/>
          </rPr>
          <t>給付</t>
        </r>
        <r>
          <rPr>
            <b/>
            <sz val="9"/>
            <color indexed="81"/>
            <rFont val="MS P ゴシック"/>
          </rPr>
          <t xml:space="preserve">決定額」：
</t>
        </r>
        <r>
          <rPr>
            <sz val="9"/>
            <color indexed="81"/>
            <rFont val="ＭＳ Ｐ明朝"/>
          </rPr>
          <t>給付</t>
        </r>
        <r>
          <rPr>
            <sz val="9"/>
            <color indexed="81"/>
            <rFont val="MS P ゴシック"/>
          </rPr>
          <t>決定通知書の記載内容に基づき、各事業の</t>
        </r>
        <r>
          <rPr>
            <sz val="9"/>
            <color indexed="81"/>
            <rFont val="ＭＳ Ｐ明朝"/>
          </rPr>
          <t>給付</t>
        </r>
        <r>
          <rPr>
            <sz val="9"/>
            <color indexed="81"/>
            <rFont val="MS P ゴシック"/>
          </rPr>
          <t xml:space="preserve">決定額を入力してください。なお、慰労金については、慰労金と振込手数料を分けて記載してください。
</t>
        </r>
        <r>
          <rPr>
            <b/>
            <sz val="9"/>
            <color indexed="81"/>
            <rFont val="ＭＳ Ｐ明朝"/>
          </rPr>
          <t>「実績額」：</t>
        </r>
        <r>
          <rPr>
            <sz val="9"/>
            <color indexed="81"/>
            <rFont val="MS P ゴシック"/>
          </rPr>
          <t xml:space="preserve">
</t>
        </r>
        <r>
          <rPr>
            <sz val="9"/>
            <color indexed="81"/>
            <rFont val="ＭＳ Ｐ明朝"/>
          </rPr>
          <t>実績額の合計額もしくは交付決定額のいずれか低い金額が表示されます。給付決定額を上回ることはできません。</t>
        </r>
        <r>
          <rPr>
            <sz val="9"/>
            <color indexed="81"/>
            <rFont val="MS P ゴシック"/>
          </rPr>
          <t xml:space="preserve">
</t>
        </r>
        <r>
          <rPr>
            <b/>
            <sz val="9"/>
            <color indexed="81"/>
            <rFont val="MS P ゴシック"/>
          </rPr>
          <t>「精算額」：</t>
        </r>
        <r>
          <rPr>
            <sz val="9"/>
            <color indexed="81"/>
            <rFont val="MS P ゴシック"/>
          </rPr>
          <t xml:space="preserve">
</t>
        </r>
        <r>
          <rPr>
            <sz val="9"/>
            <color indexed="81"/>
            <rFont val="ＭＳ Ｐ明朝"/>
          </rPr>
          <t>給付</t>
        </r>
        <r>
          <rPr>
            <sz val="9"/>
            <color indexed="81"/>
            <rFont val="MS P ゴシック"/>
          </rPr>
          <t>決定額を実績額が下回った際の返還額になります。</t>
        </r>
      </text>
    </comment>
    <comment ref="AV36" authorId="0">
      <text>
        <r>
          <rPr>
            <b/>
            <sz val="9"/>
            <color indexed="81"/>
            <rFont val="MS P ゴシック"/>
          </rPr>
          <t xml:space="preserve">「用途」：
</t>
        </r>
        <r>
          <rPr>
            <sz val="9"/>
            <color indexed="81"/>
            <rFont val="ＭＳ Ｐ明朝"/>
          </rPr>
          <t xml:space="preserve">次の用途の中から、該当する番号をプルダウンから選択してください。
①衛生用品等感染症対策に要する物品を購入した。
②距離を保ったり、接触の機会を減らすための環境整備（ＩＣＴ機器の購入等を含む）を行った。
③室内に空気がこもらないよう空調環境の整備等を行った。
④感染防止を徹底するために建物の修繕（改修）、設備の設置（更新）を行った。
⑤感染防止の業務量増加に伴い、人員を確保した。
⑥頻回な清拭・洗浄・消毒等を行った。 
⑦事業所の負担により、職員、入所者のＰＣＲ検査を実施した。
⑧外部専門家等による研修を実施（受講）した。
⑩その他
（※「⑩その他」を選択している場合は県から確認させていただく場合があります。）
</t>
        </r>
        <r>
          <rPr>
            <b/>
            <sz val="9"/>
            <color indexed="81"/>
            <rFont val="MS P ゴシック"/>
          </rPr>
          <t xml:space="preserve">
「品目・数量・金額等」：
</t>
        </r>
        <r>
          <rPr>
            <sz val="9"/>
            <color indexed="81"/>
            <rFont val="ＭＳ Ｐ明朝"/>
          </rPr>
          <t>記入例を参考に、支出内容を簡潔に記載してください（数量および金額も必ず記載してください）。なお、記入欄が不足する場合は、「品目・数量・金額等」の欄に「事業実績報告書（明細表）のとおり」と記載し、「個票＿明細」シートに記載できなかった内容を記載してください。その上で、実績額欄に「個票＿明細」シートの合計額を記載してください。</t>
        </r>
        <r>
          <rPr>
            <sz val="9"/>
            <color indexed="81"/>
            <rFont val="MS P ゴシック"/>
          </rPr>
          <t xml:space="preserve">
</t>
        </r>
        <r>
          <rPr>
            <sz val="9"/>
            <color indexed="81"/>
            <rFont val="ＭＳ Ｐ明朝"/>
          </rPr>
          <t>（※実績額の合計欄の金額が実支出額と一致しているか、十分にご確認ください。）</t>
        </r>
      </text>
    </comment>
    <comment ref="AW24" authorId="0">
      <text>
        <r>
          <rPr>
            <b/>
            <sz val="9"/>
            <color indexed="81"/>
            <rFont val="MS P ゴシック"/>
          </rPr>
          <t xml:space="preserve">「振込手数料」：
</t>
        </r>
        <r>
          <rPr>
            <sz val="9"/>
            <color indexed="81"/>
            <rFont val="MS P ゴシック"/>
          </rPr>
          <t>事業者が職員に慰労金を銀行振込等により支給</t>
        </r>
        <r>
          <rPr>
            <sz val="9"/>
            <color indexed="81"/>
            <rFont val="ＭＳ Ｐ明朝"/>
          </rPr>
          <t>した</t>
        </r>
        <r>
          <rPr>
            <sz val="9"/>
            <color indexed="81"/>
            <rFont val="MS P ゴシック"/>
          </rPr>
          <t>際の振込手数料がある場合には記入して下さい。</t>
        </r>
      </text>
    </comment>
    <comment ref="AW1" authorId="1">
      <text>
        <r>
          <rPr>
            <b/>
            <sz val="10"/>
            <color indexed="81"/>
            <rFont val="MS P ゴシック"/>
          </rPr>
          <t>青色セル：必要情報を入力
緑色セル：プルダウンから選択</t>
        </r>
      </text>
    </comment>
    <comment ref="AW56" authorId="1">
      <text>
        <r>
          <rPr>
            <b/>
            <sz val="9"/>
            <color indexed="81"/>
            <rFont val="MS P ゴシック"/>
          </rPr>
          <t xml:space="preserve">「用途」
</t>
        </r>
        <r>
          <rPr>
            <sz val="9"/>
            <color indexed="81"/>
            <rFont val="ＭＳ Ｐ明朝"/>
          </rPr>
          <t>次の用途の中から、該当する番号をプルダウンから選択してください。</t>
        </r>
        <r>
          <rPr>
            <sz val="9"/>
            <color indexed="81"/>
            <rFont val="MS P ゴシック"/>
          </rPr>
          <t xml:space="preserve">
</t>
        </r>
        <r>
          <rPr>
            <sz val="9"/>
            <color indexed="81"/>
            <rFont val="ＭＳ Ｐ明朝"/>
          </rPr>
          <t>②距離を保ったり、接触の機会を減らすための環境整備（ＩＣＴ機器の購入等を含む）を行った。
③室内に空気がこもらないよう空調環境の整備等を行った。
④感染防止を徹底するために建物の修繕（改修）、設備の設置（更新）を行った。
⑩その他</t>
        </r>
        <r>
          <rPr>
            <b/>
            <sz val="9"/>
            <color indexed="81"/>
            <rFont val="MS P ゴシック"/>
          </rPr>
          <t xml:space="preserve">
「品目・数量・金額等」:
</t>
        </r>
        <r>
          <rPr>
            <sz val="9"/>
            <color indexed="81"/>
            <rFont val="MS P ゴシック"/>
          </rPr>
          <t>「2．感染症対策を徹底した上での介護サービス提供支援事業」と同様に記載し</t>
        </r>
        <r>
          <rPr>
            <sz val="9"/>
            <color indexed="81"/>
            <rFont val="ＭＳ Ｐ明朝"/>
          </rPr>
          <t>て</t>
        </r>
        <r>
          <rPr>
            <sz val="9"/>
            <color indexed="81"/>
            <rFont val="MS P ゴシック"/>
          </rPr>
          <t>ください。なお、「4.在宅サービス事業所における環境整備への助成事業」は、あくまで「環境整備」を対象に助成を行うものであり、マスクやエタノールなどの衛生用品の購入は対象になりません</t>
        </r>
        <r>
          <rPr>
            <sz val="9"/>
            <color indexed="81"/>
            <rFont val="ＭＳ Ｐ明朝"/>
          </rPr>
          <t>。</t>
        </r>
        <r>
          <rPr>
            <sz val="9"/>
            <color indexed="81"/>
            <rFont val="MS P ゴシック"/>
          </rPr>
          <t xml:space="preserve">ので、ご注意ください。
</t>
        </r>
      </text>
    </comment>
  </commentList>
</comments>
</file>

<file path=xl/comments4.xml><?xml version="1.0" encoding="utf-8"?>
<comments xmlns="http://schemas.openxmlformats.org/spreadsheetml/2006/main">
  <authors>
    <author>厚生労働省ネットワークシステム</author>
  </authors>
  <commentList>
    <comment ref="W8" authorId="0">
      <text>
        <r>
          <rPr>
            <b/>
            <sz val="8"/>
            <color indexed="81"/>
            <rFont val="MS P ゴシック"/>
          </rPr>
          <t xml:space="preserve">「主たる勤務先」：
</t>
        </r>
        <r>
          <rPr>
            <sz val="8"/>
            <color indexed="81"/>
            <rFont val="MS P ゴシック"/>
          </rPr>
          <t>個票（様式</t>
        </r>
        <r>
          <rPr>
            <sz val="8"/>
            <color indexed="81"/>
            <rFont val="ＭＳ Ｐ明朝"/>
          </rPr>
          <t>７</t>
        </r>
        <r>
          <rPr>
            <sz val="8"/>
            <color indexed="81"/>
            <rFont val="MS P ゴシック"/>
          </rPr>
          <t>）と対応させてください。（本票における各事業所ごとの合計人数は、各事業所ごとの個票（様式</t>
        </r>
        <r>
          <rPr>
            <sz val="8"/>
            <color indexed="81"/>
            <rFont val="ＭＳ Ｐ明朝"/>
          </rPr>
          <t>７</t>
        </r>
        <r>
          <rPr>
            <sz val="8"/>
            <color indexed="81"/>
            <rFont val="MS P ゴシック"/>
          </rPr>
          <t>）の慰労金の人数と一致することになります。）</t>
        </r>
      </text>
    </comment>
    <comment ref="W5" authorId="0">
      <text>
        <r>
          <rPr>
            <b/>
            <sz val="8"/>
            <color indexed="81"/>
            <rFont val="MS P ゴシック"/>
          </rPr>
          <t xml:space="preserve">「介護慰労金受給職員表」（全体）：
</t>
        </r>
        <r>
          <rPr>
            <sz val="8"/>
            <color indexed="81"/>
            <rFont val="MS P ゴシック"/>
          </rPr>
          <t>本表はこの実績報告書に含まれるすべての個票の「介護慰労金事業」に共通するものとして作成してください。</t>
        </r>
      </text>
    </comment>
    <comment ref="W12" authorId="0">
      <text>
        <r>
          <rPr>
            <b/>
            <sz val="8"/>
            <color indexed="81"/>
            <rFont val="MS P ゴシック"/>
          </rPr>
          <t xml:space="preserve">「分類（施設区分、対応区分）」、「慰労金の額」：
</t>
        </r>
        <r>
          <rPr>
            <sz val="8"/>
            <color indexed="81"/>
            <rFont val="MS P ゴシック"/>
          </rPr>
          <t>分類欄はプルダウンから選択して下さい。
選択結果に応じて、当該職員の慰労金の額が自動算出されます。</t>
        </r>
      </text>
    </comment>
    <comment ref="W15" authorId="0">
      <text>
        <r>
          <rPr>
            <b/>
            <sz val="8"/>
            <color indexed="81"/>
            <rFont val="MS P ゴシック"/>
          </rPr>
          <t xml:space="preserve">「確認事項」：
</t>
        </r>
        <r>
          <rPr>
            <sz val="8"/>
            <color indexed="81"/>
            <rFont val="MS P ゴシック"/>
          </rPr>
          <t xml:space="preserve">慰労金の受給は、医療機関や障害施設等に勤務する者への慰労金を含めて、１人につき１回限り受給できます。二重申請を防ぐため、法人本部において本欄の確認をお願いします。
</t>
        </r>
        <r>
          <rPr>
            <b/>
            <sz val="8"/>
            <color indexed="81"/>
            <rFont val="MS P ゴシック"/>
          </rPr>
          <t>「委任状の有無」：</t>
        </r>
        <r>
          <rPr>
            <sz val="8"/>
            <color indexed="81"/>
            <rFont val="MS P ゴシック"/>
          </rPr>
          <t xml:space="preserve">
事業所を通じて慰労金を受給する場合には、当該職員は、当該法人に対して代理受領委任状の提出が必要です。「なし」の場合は給付対象となりません。
</t>
        </r>
        <r>
          <rPr>
            <b/>
            <sz val="8"/>
            <color indexed="81"/>
            <rFont val="MS P ゴシック"/>
          </rPr>
          <t>「他法人での慰労金の申請の有無」：</t>
        </r>
        <r>
          <rPr>
            <sz val="8"/>
            <color indexed="81"/>
            <rFont val="MS P ゴシック"/>
          </rPr>
          <t xml:space="preserve">
職員への聞き取りや委任状の内容を踏まえ、他の法人から慰労金の受け取りがなことを確認し、「なし」を選択して下さい。「あり」の場合は返還していただくことになります。
</t>
        </r>
        <r>
          <rPr>
            <b/>
            <sz val="8"/>
            <color indexed="81"/>
            <rFont val="MS P ゴシック"/>
          </rPr>
          <t>「重複申請者確認用」：</t>
        </r>
        <r>
          <rPr>
            <sz val="8"/>
            <color indexed="81"/>
            <rFont val="MS P ゴシック"/>
          </rPr>
          <t xml:space="preserve">
氏名(漢字､カナ)及び生年月日が同一の職員が複数いる場合には、本欄に「可」が表示されません。氏名(漢字、カナ)及び生年月日が同一である職員について、別人であることが確認出来た場合には、法人本部において、プルダウンから「可」を選択して下さい。</t>
        </r>
      </text>
    </comment>
    <comment ref="W32" authorId="0">
      <text>
        <r>
          <rPr>
            <b/>
            <sz val="8"/>
            <color indexed="81"/>
            <rFont val="MS P ゴシック"/>
          </rPr>
          <t xml:space="preserve">「支払実績」：
</t>
        </r>
        <r>
          <rPr>
            <sz val="8"/>
            <color indexed="81"/>
            <rFont val="MS P ゴシック"/>
          </rPr>
          <t>事業所が職員に対して、実際に慰労金を支給した日付及び支払金額を記入して下さい。
なお、各事業所が職員に支給したことを証明する資料（入金記録等）は、県から求めがあった場合に速やかに提出できるよう、各事業所で適切に保管して下さい。</t>
        </r>
      </text>
    </comment>
  </commentList>
</comments>
</file>

<file path=xl/sharedStrings.xml><?xml version="1.0" encoding="utf-8"?>
<sst xmlns="http://schemas.openxmlformats.org/spreadsheetml/2006/main" xmlns:r="http://schemas.openxmlformats.org/officeDocument/2006/relationships" count="272" uniqueCount="272">
  <si>
    <t>新潟県</t>
  </si>
  <si>
    <t>日</t>
    <rPh sb="0" eb="1">
      <t>ニチ</t>
    </rPh>
    <phoneticPr fontId="3"/>
  </si>
  <si>
    <t>年</t>
    <rPh sb="0" eb="1">
      <t>ネン</t>
    </rPh>
    <phoneticPr fontId="3"/>
  </si>
  <si>
    <t>慰労金</t>
    <rPh sb="0" eb="3">
      <t>イロウキン</t>
    </rPh>
    <phoneticPr fontId="3"/>
  </si>
  <si>
    <t>本人の住所</t>
    <rPh sb="0" eb="2">
      <t>ホンニン</t>
    </rPh>
    <rPh sb="3" eb="5">
      <t>ジュウショ</t>
    </rPh>
    <phoneticPr fontId="3"/>
  </si>
  <si>
    <t>障害福祉
慰労金</t>
    <rPh sb="0" eb="2">
      <t>ショウガイ</t>
    </rPh>
    <rPh sb="2" eb="4">
      <t>フクシ</t>
    </rPh>
    <rPh sb="5" eb="8">
      <t>イロウキン</t>
    </rPh>
    <phoneticPr fontId="3"/>
  </si>
  <si>
    <t>月</t>
    <rPh sb="0" eb="1">
      <t>ゲツ</t>
    </rPh>
    <phoneticPr fontId="3"/>
  </si>
  <si>
    <t>　令和　年　月　日付け指令障－　　－　　で、給付決定通知があった標記事業の実績について、秋田県新型コロナウイルス感染症緊急包括支援給付金（障害分）交付要綱第10条の規定により、関係書類を添えて報告します。</t>
    <rPh sb="11" eb="13">
      <t>シレイ</t>
    </rPh>
    <rPh sb="13" eb="14">
      <t>ショウ</t>
    </rPh>
    <rPh sb="22" eb="24">
      <t>キュウフ</t>
    </rPh>
    <rPh sb="44" eb="47">
      <t>アキタケン</t>
    </rPh>
    <rPh sb="47" eb="49">
      <t>シンガタ</t>
    </rPh>
    <rPh sb="56" eb="59">
      <t>カンセンショウ</t>
    </rPh>
    <rPh sb="59" eb="61">
      <t>キンキュウ</t>
    </rPh>
    <rPh sb="61" eb="63">
      <t>ホウカツ</t>
    </rPh>
    <rPh sb="63" eb="65">
      <t>シエン</t>
    </rPh>
    <rPh sb="65" eb="68">
      <t>キュウフキン</t>
    </rPh>
    <rPh sb="69" eb="71">
      <t>ショウガイ</t>
    </rPh>
    <rPh sb="71" eb="72">
      <t>ブン</t>
    </rPh>
    <rPh sb="73" eb="75">
      <t>コウフ</t>
    </rPh>
    <rPh sb="75" eb="77">
      <t>ヨウコウ</t>
    </rPh>
    <phoneticPr fontId="3"/>
  </si>
  <si>
    <t>重複
申請者確認用</t>
    <rPh sb="0" eb="2">
      <t>チョウフク</t>
    </rPh>
    <rPh sb="3" eb="6">
      <t>シンセイシャ</t>
    </rPh>
    <rPh sb="6" eb="8">
      <t>カクニン</t>
    </rPh>
    <rPh sb="8" eb="9">
      <t>ヨウ</t>
    </rPh>
    <phoneticPr fontId="3"/>
  </si>
  <si>
    <t>電話番号</t>
    <rPh sb="0" eb="2">
      <t>デンワ</t>
    </rPh>
    <rPh sb="2" eb="4">
      <t>バンゴウ</t>
    </rPh>
    <phoneticPr fontId="3"/>
  </si>
  <si>
    <t>障害児相談支援</t>
    <rPh sb="0" eb="3">
      <t>ショウガイジ</t>
    </rPh>
    <rPh sb="3" eb="5">
      <t>ソウダン</t>
    </rPh>
    <rPh sb="5" eb="7">
      <t>シエン</t>
    </rPh>
    <phoneticPr fontId="3"/>
  </si>
  <si>
    <t>　　実　績　額　：　</t>
    <rPh sb="2" eb="3">
      <t>ジツ</t>
    </rPh>
    <rPh sb="4" eb="5">
      <t>イサオ</t>
    </rPh>
    <rPh sb="6" eb="7">
      <t>ガク</t>
    </rPh>
    <phoneticPr fontId="3"/>
  </si>
  <si>
    <t>サービス種別</t>
    <rPh sb="4" eb="6">
      <t>シュベツ</t>
    </rPh>
    <phoneticPr fontId="3"/>
  </si>
  <si>
    <t>④</t>
  </si>
  <si>
    <t>謝金</t>
    <rPh sb="0" eb="2">
      <t>シャキン</t>
    </rPh>
    <phoneticPr fontId="3"/>
  </si>
  <si>
    <t>対象期間の勤務が９日以下</t>
  </si>
  <si>
    <t>②</t>
  </si>
  <si>
    <t>住所</t>
    <rPh sb="0" eb="2">
      <t>ジュウショ</t>
    </rPh>
    <phoneticPr fontId="3"/>
  </si>
  <si>
    <t>計画相談支援</t>
    <rPh sb="0" eb="2">
      <t>ケイカク</t>
    </rPh>
    <rPh sb="2" eb="4">
      <t>ソウダン</t>
    </rPh>
    <rPh sb="4" eb="6">
      <t>シエン</t>
    </rPh>
    <phoneticPr fontId="3"/>
  </si>
  <si>
    <t>【実績報告に関する連絡先】</t>
    <rPh sb="1" eb="3">
      <t>ジッセキ</t>
    </rPh>
    <rPh sb="3" eb="5">
      <t>ホウコク</t>
    </rPh>
    <rPh sb="6" eb="7">
      <t>カン</t>
    </rPh>
    <rPh sb="9" eb="11">
      <t>レンラク</t>
    </rPh>
    <rPh sb="11" eb="12">
      <t>サキ</t>
    </rPh>
    <phoneticPr fontId="3"/>
  </si>
  <si>
    <t>自立生活援助</t>
    <rPh sb="0" eb="2">
      <t>ジリツ</t>
    </rPh>
    <rPh sb="2" eb="4">
      <t>セイカツ</t>
    </rPh>
    <rPh sb="4" eb="6">
      <t>エンジョ</t>
    </rPh>
    <phoneticPr fontId="3"/>
  </si>
  <si>
    <r>
      <t xml:space="preserve"> 介護慰労金事業　→　</t>
    </r>
    <r>
      <rPr>
        <sz val="8"/>
        <color auto="1"/>
        <rFont val="ＭＳ Ｐ明朝"/>
      </rPr>
      <t>1を記載</t>
    </r>
    <rPh sb="1" eb="3">
      <t>カイゴ</t>
    </rPh>
    <rPh sb="3" eb="6">
      <t>イロウキン</t>
    </rPh>
    <rPh sb="6" eb="8">
      <t>ジギョウ</t>
    </rPh>
    <rPh sb="13" eb="15">
      <t>キサイ</t>
    </rPh>
    <phoneticPr fontId="3"/>
  </si>
  <si>
    <t>慰労金
(万円)</t>
    <rPh sb="0" eb="3">
      <t>イロウキン</t>
    </rPh>
    <rPh sb="5" eb="7">
      <t>マンエン</t>
    </rPh>
    <phoneticPr fontId="3"/>
  </si>
  <si>
    <t>事業所番号</t>
    <rPh sb="0" eb="3">
      <t>ジギョウショ</t>
    </rPh>
    <rPh sb="3" eb="5">
      <t>バンゴウ</t>
    </rPh>
    <phoneticPr fontId="3"/>
  </si>
  <si>
    <t>実績額（円）</t>
    <rPh sb="0" eb="3">
      <t>ジッセキガク</t>
    </rPh>
    <rPh sb="4" eb="5">
      <t>エン</t>
    </rPh>
    <phoneticPr fontId="3"/>
  </si>
  <si>
    <t>【感染拡大防止対策や介護サービスの提供体制の確保のための経費】</t>
    <rPh sb="1" eb="3">
      <t>カンセン</t>
    </rPh>
    <rPh sb="3" eb="5">
      <t>カクダイ</t>
    </rPh>
    <rPh sb="5" eb="7">
      <t>ボウシ</t>
    </rPh>
    <rPh sb="7" eb="9">
      <t>タイサク</t>
    </rPh>
    <rPh sb="10" eb="12">
      <t>カイゴ</t>
    </rPh>
    <rPh sb="17" eb="19">
      <t>テイキョウ</t>
    </rPh>
    <rPh sb="19" eb="21">
      <t>タイセイ</t>
    </rPh>
    <rPh sb="22" eb="24">
      <t>カクホ</t>
    </rPh>
    <rPh sb="28" eb="30">
      <t>ケイヒ</t>
    </rPh>
    <phoneticPr fontId="3"/>
  </si>
  <si>
    <t>(計算用)</t>
    <rPh sb="1" eb="3">
      <t>ケイサン</t>
    </rPh>
    <rPh sb="3" eb="4">
      <t>ヨウ</t>
    </rPh>
    <phoneticPr fontId="3"/>
  </si>
  <si>
    <t>鹿児島県</t>
    <rPh sb="0" eb="4">
      <t>カゴシマケン</t>
    </rPh>
    <phoneticPr fontId="33"/>
  </si>
  <si>
    <t>事業区分</t>
    <rPh sb="0" eb="2">
      <t>ジギョウ</t>
    </rPh>
    <rPh sb="2" eb="4">
      <t>クブン</t>
    </rPh>
    <phoneticPr fontId="3"/>
  </si>
  <si>
    <t>慰労金単価</t>
    <rPh sb="0" eb="3">
      <t>イロウキン</t>
    </rPh>
    <rPh sb="3" eb="5">
      <t>タンカ</t>
    </rPh>
    <phoneticPr fontId="3"/>
  </si>
  <si>
    <t>熊本県</t>
    <rPh sb="0" eb="3">
      <t>クマモトケン</t>
    </rPh>
    <phoneticPr fontId="33"/>
  </si>
  <si>
    <r>
      <t xml:space="preserve">  感染対策費用助成事業　</t>
    </r>
    <r>
      <rPr>
        <sz val="8"/>
        <color auto="1"/>
        <rFont val="ＭＳ Ｐ明朝"/>
      </rPr>
      <t>→ 2を記載</t>
    </r>
    <rPh sb="17" eb="19">
      <t>キサイ</t>
    </rPh>
    <phoneticPr fontId="3"/>
  </si>
  <si>
    <t>施設区分</t>
    <rPh sb="0" eb="2">
      <t>シセツ</t>
    </rPh>
    <rPh sb="2" eb="4">
      <t>クブン</t>
    </rPh>
    <phoneticPr fontId="3"/>
  </si>
  <si>
    <t>旅費</t>
    <rPh sb="0" eb="2">
      <t>リョヒ</t>
    </rPh>
    <phoneticPr fontId="3"/>
  </si>
  <si>
    <t>精算額①</t>
    <rPh sb="0" eb="2">
      <t>セイサン</t>
    </rPh>
    <rPh sb="2" eb="3">
      <t>ガク</t>
    </rPh>
    <phoneticPr fontId="3"/>
  </si>
  <si>
    <t>事業所・施設の名称</t>
    <rPh sb="0" eb="3">
      <t>ジギョウショ</t>
    </rPh>
    <rPh sb="4" eb="6">
      <t>シセツ</t>
    </rPh>
    <rPh sb="7" eb="9">
      <t>メイショウ</t>
    </rPh>
    <phoneticPr fontId="3"/>
  </si>
  <si>
    <t>２-１．感染症対策を徹底した上での障害福祉サービス提供支援事業　</t>
    <rPh sb="17" eb="19">
      <t>ショウガイ</t>
    </rPh>
    <rPh sb="19" eb="21">
      <t>フクシ</t>
    </rPh>
    <phoneticPr fontId="3"/>
  </si>
  <si>
    <t>就労継続支援B型</t>
    <rPh sb="0" eb="2">
      <t>シュウロウ</t>
    </rPh>
    <rPh sb="2" eb="4">
      <t>ケイゾク</t>
    </rPh>
    <rPh sb="4" eb="6">
      <t>シエン</t>
    </rPh>
    <rPh sb="7" eb="8">
      <t>ガタ</t>
    </rPh>
    <phoneticPr fontId="3"/>
  </si>
  <si>
    <t>福岡県</t>
    <rPh sb="0" eb="3">
      <t>フクオカケン</t>
    </rPh>
    <phoneticPr fontId="33"/>
  </si>
  <si>
    <t>主たる勤務先</t>
    <rPh sb="0" eb="1">
      <t>シュ</t>
    </rPh>
    <rPh sb="3" eb="6">
      <t>キンムサキ</t>
    </rPh>
    <phoneticPr fontId="3"/>
  </si>
  <si>
    <t>共同生活援助（日中サービス支援型）</t>
    <rPh sb="0" eb="2">
      <t>キョウドウ</t>
    </rPh>
    <rPh sb="2" eb="4">
      <t>セイカツ</t>
    </rPh>
    <rPh sb="4" eb="6">
      <t>エンジョ</t>
    </rPh>
    <rPh sb="7" eb="9">
      <t>ニッチュウ</t>
    </rPh>
    <rPh sb="13" eb="15">
      <t>シエン</t>
    </rPh>
    <rPh sb="15" eb="16">
      <t>ガタ</t>
    </rPh>
    <phoneticPr fontId="3"/>
  </si>
  <si>
    <t>/定員</t>
    <rPh sb="1" eb="3">
      <t>テイイン</t>
    </rPh>
    <phoneticPr fontId="34"/>
  </si>
  <si>
    <t>医療型児童発達支援</t>
    <rPh sb="0" eb="2">
      <t>イリョウ</t>
    </rPh>
    <rPh sb="2" eb="3">
      <t>ガタ</t>
    </rPh>
    <rPh sb="3" eb="5">
      <t>ジドウ</t>
    </rPh>
    <rPh sb="5" eb="7">
      <t>ハッタツ</t>
    </rPh>
    <rPh sb="7" eb="9">
      <t>シエン</t>
    </rPh>
    <phoneticPr fontId="3"/>
  </si>
  <si>
    <t>20万円対象</t>
    <rPh sb="2" eb="4">
      <t>マンエン</t>
    </rPh>
    <rPh sb="4" eb="6">
      <t>タイショウ</t>
    </rPh>
    <phoneticPr fontId="3"/>
  </si>
  <si>
    <t>千円</t>
    <rPh sb="0" eb="2">
      <t>センエン</t>
    </rPh>
    <phoneticPr fontId="3"/>
  </si>
  <si>
    <t>人</t>
    <rPh sb="0" eb="1">
      <t>ニン</t>
    </rPh>
    <phoneticPr fontId="3"/>
  </si>
  <si>
    <t>円</t>
    <rPh sb="0" eb="1">
      <t>エン</t>
    </rPh>
    <phoneticPr fontId="3"/>
  </si>
  <si>
    <t>事業所・施設名</t>
    <rPh sb="0" eb="3">
      <t>ジギョウショ</t>
    </rPh>
    <rPh sb="4" eb="7">
      <t>シセツメイ</t>
    </rPh>
    <phoneticPr fontId="3"/>
  </si>
  <si>
    <t>合計</t>
    <rPh sb="0" eb="2">
      <t>ゴウケイ</t>
    </rPh>
    <phoneticPr fontId="3"/>
  </si>
  <si>
    <t>　　令和</t>
    <rPh sb="2" eb="4">
      <t>レイワ</t>
    </rPh>
    <phoneticPr fontId="3"/>
  </si>
  <si>
    <t>対応区分</t>
    <rPh sb="0" eb="2">
      <t>タイオウ</t>
    </rPh>
    <rPh sb="2" eb="4">
      <t>クブン</t>
    </rPh>
    <phoneticPr fontId="3"/>
  </si>
  <si>
    <t>※本シートは絶対に編集しないこと。</t>
    <rPh sb="1" eb="2">
      <t>ホン</t>
    </rPh>
    <rPh sb="6" eb="8">
      <t>ゼッタイ</t>
    </rPh>
    <rPh sb="9" eb="11">
      <t>ヘンシュウ</t>
    </rPh>
    <phoneticPr fontId="3"/>
  </si>
  <si>
    <t>定員</t>
    <rPh sb="0" eb="2">
      <t>テイイン</t>
    </rPh>
    <phoneticPr fontId="3"/>
  </si>
  <si>
    <t>感染防止の業務量増加に伴い、人員を確保した。</t>
  </si>
  <si>
    <t>慰労金の区分・人数</t>
    <rPh sb="0" eb="3">
      <t>イロウキン</t>
    </rPh>
    <rPh sb="4" eb="6">
      <t>クブン</t>
    </rPh>
    <rPh sb="7" eb="9">
      <t>ニンズウ</t>
    </rPh>
    <phoneticPr fontId="3"/>
  </si>
  <si>
    <t>対象利用者数</t>
    <rPh sb="0" eb="2">
      <t>タイショウ</t>
    </rPh>
    <rPh sb="2" eb="5">
      <t>リヨウシャ</t>
    </rPh>
    <rPh sb="5" eb="6">
      <t>スウ</t>
    </rPh>
    <phoneticPr fontId="3"/>
  </si>
  <si>
    <t>分類</t>
    <rPh sb="0" eb="2">
      <t>ブンルイ</t>
    </rPh>
    <phoneticPr fontId="3"/>
  </si>
  <si>
    <t>実績額（円）</t>
    <rPh sb="0" eb="2">
      <t>ジッセキ</t>
    </rPh>
    <rPh sb="2" eb="3">
      <t>ガク</t>
    </rPh>
    <rPh sb="4" eb="5">
      <t>エン</t>
    </rPh>
    <phoneticPr fontId="3"/>
  </si>
  <si>
    <t>その他の施設</t>
    <rPh sb="2" eb="3">
      <t>タ</t>
    </rPh>
    <rPh sb="4" eb="6">
      <t>シセツ</t>
    </rPh>
    <phoneticPr fontId="3"/>
  </si>
  <si>
    <t>なし</t>
  </si>
  <si>
    <t>あり</t>
  </si>
  <si>
    <t>北海道</t>
  </si>
  <si>
    <t>静岡県</t>
    <rPh sb="0" eb="3">
      <t>シズオカケン</t>
    </rPh>
    <phoneticPr fontId="33"/>
  </si>
  <si>
    <t>5万円対象</t>
    <rPh sb="1" eb="3">
      <t>マンエン</t>
    </rPh>
    <rPh sb="3" eb="5">
      <t>タイショウ</t>
    </rPh>
    <phoneticPr fontId="3"/>
  </si>
  <si>
    <t>（確認用）</t>
    <rPh sb="1" eb="3">
      <t>カクニン</t>
    </rPh>
    <rPh sb="3" eb="4">
      <t>ヨウ</t>
    </rPh>
    <phoneticPr fontId="3"/>
  </si>
  <si>
    <t>衛生用品等感染症対策に要する物品を購入した。</t>
  </si>
  <si>
    <t>/事業所</t>
    <rPh sb="1" eb="4">
      <t>ジギョウショ</t>
    </rPh>
    <phoneticPr fontId="34"/>
  </si>
  <si>
    <t>（１）①　</t>
  </si>
  <si>
    <t>備品購入費</t>
    <rPh sb="0" eb="2">
      <t>ビヒン</t>
    </rPh>
    <rPh sb="2" eb="5">
      <t>コウニュウヒ</t>
    </rPh>
    <phoneticPr fontId="3"/>
  </si>
  <si>
    <t>実績額（千円）</t>
    <rPh sb="0" eb="2">
      <t>ジッセキ</t>
    </rPh>
    <rPh sb="2" eb="3">
      <t>ガク</t>
    </rPh>
    <rPh sb="4" eb="6">
      <t>センエン</t>
    </rPh>
    <phoneticPr fontId="3"/>
  </si>
  <si>
    <t>共通</t>
    <rPh sb="0" eb="2">
      <t>キョウツウ</t>
    </rPh>
    <phoneticPr fontId="3"/>
  </si>
  <si>
    <t>⑤</t>
  </si>
  <si>
    <t>（２）②</t>
  </si>
  <si>
    <r>
      <t>　再開環境整備助成事業　</t>
    </r>
    <r>
      <rPr>
        <sz val="8"/>
        <color auto="1"/>
        <rFont val="ＭＳ Ｐ明朝"/>
      </rPr>
      <t>→ 4を記載</t>
    </r>
    <rPh sb="7" eb="9">
      <t>ジョセイ</t>
    </rPh>
    <rPh sb="16" eb="18">
      <t>キサイ</t>
    </rPh>
    <phoneticPr fontId="3"/>
  </si>
  <si>
    <r>
      <t xml:space="preserve"> 個別再開支援助成事業　</t>
    </r>
    <r>
      <rPr>
        <sz val="8"/>
        <color auto="1"/>
        <rFont val="ＭＳ Ｐ明朝"/>
      </rPr>
      <t>→ 3を記載</t>
    </r>
    <rPh sb="7" eb="9">
      <t>ジョセイ</t>
    </rPh>
    <rPh sb="16" eb="18">
      <t>キサイ</t>
    </rPh>
    <phoneticPr fontId="3"/>
  </si>
  <si>
    <t>和歌山県</t>
    <rPh sb="0" eb="4">
      <t>ワカヤマケン</t>
    </rPh>
    <phoneticPr fontId="33"/>
  </si>
  <si>
    <t>単価</t>
    <rPh sb="0" eb="2">
      <t>タンカ</t>
    </rPh>
    <phoneticPr fontId="3"/>
  </si>
  <si>
    <t>施設概要</t>
    <rPh sb="0" eb="2">
      <t>シセツ</t>
    </rPh>
    <rPh sb="2" eb="4">
      <t>ガイヨウ</t>
    </rPh>
    <phoneticPr fontId="3"/>
  </si>
  <si>
    <t>事業所名称</t>
    <rPh sb="0" eb="3">
      <t>ジギョウショ</t>
    </rPh>
    <rPh sb="3" eb="5">
      <t>メイショウ</t>
    </rPh>
    <phoneticPr fontId="3"/>
  </si>
  <si>
    <t>所在地</t>
    <rPh sb="0" eb="3">
      <t>ショザイチ</t>
    </rPh>
    <phoneticPr fontId="3"/>
  </si>
  <si>
    <t>都道府県名</t>
    <rPh sb="0" eb="4">
      <t>トドウフケン</t>
    </rPh>
    <rPh sb="4" eb="5">
      <t>メイ</t>
    </rPh>
    <phoneticPr fontId="3"/>
  </si>
  <si>
    <t>連絡先</t>
    <rPh sb="0" eb="3">
      <t>レンラクサキ</t>
    </rPh>
    <phoneticPr fontId="3"/>
  </si>
  <si>
    <t>担当部署名</t>
    <rPh sb="0" eb="2">
      <t>タントウ</t>
    </rPh>
    <rPh sb="2" eb="5">
      <t>ブショメイ</t>
    </rPh>
    <phoneticPr fontId="3"/>
  </si>
  <si>
    <t>岐阜県</t>
    <rPh sb="0" eb="3">
      <t>ギフケン</t>
    </rPh>
    <phoneticPr fontId="33"/>
  </si>
  <si>
    <t>３　障害福祉慰労金受給職員表（法人単位）（様式７）</t>
    <rPh sb="2" eb="4">
      <t>ショウガイ</t>
    </rPh>
    <rPh sb="4" eb="6">
      <t>フクシ</t>
    </rPh>
    <rPh sb="6" eb="9">
      <t>イロウキン</t>
    </rPh>
    <rPh sb="9" eb="11">
      <t>ジュキュウ</t>
    </rPh>
    <rPh sb="11" eb="13">
      <t>ショクイン</t>
    </rPh>
    <rPh sb="13" eb="14">
      <t>ヒョウ</t>
    </rPh>
    <rPh sb="15" eb="17">
      <t>ホウジン</t>
    </rPh>
    <rPh sb="17" eb="19">
      <t>タンイ</t>
    </rPh>
    <rPh sb="21" eb="23">
      <t>ヨウシキ</t>
    </rPh>
    <phoneticPr fontId="3"/>
  </si>
  <si>
    <t>愛知県</t>
    <rPh sb="0" eb="3">
      <t>アイチケン</t>
    </rPh>
    <phoneticPr fontId="33"/>
  </si>
  <si>
    <t>三重県</t>
    <rPh sb="0" eb="3">
      <t>ミエケン</t>
    </rPh>
    <phoneticPr fontId="33"/>
  </si>
  <si>
    <t>備考</t>
    <rPh sb="0" eb="2">
      <t>ビコウ</t>
    </rPh>
    <phoneticPr fontId="3"/>
  </si>
  <si>
    <t>滋賀県</t>
    <rPh sb="0" eb="3">
      <t>シガケン</t>
    </rPh>
    <phoneticPr fontId="33"/>
  </si>
  <si>
    <t>生活介護</t>
    <rPh sb="0" eb="2">
      <t>セイカツ</t>
    </rPh>
    <rPh sb="2" eb="4">
      <t>カイゴ</t>
    </rPh>
    <phoneticPr fontId="3"/>
  </si>
  <si>
    <t>京都府</t>
    <rPh sb="0" eb="3">
      <t>キョウトフ</t>
    </rPh>
    <phoneticPr fontId="33"/>
  </si>
  <si>
    <t>距離を保ったり、接触の機会を減らすための環境整備（ＩＣＴ機器の購入等を含む）を行った。</t>
  </si>
  <si>
    <t>大阪府</t>
    <rPh sb="0" eb="3">
      <t>オオサカフ</t>
    </rPh>
    <phoneticPr fontId="33"/>
  </si>
  <si>
    <t>実績額④</t>
    <rPh sb="0" eb="2">
      <t>ジッセキ</t>
    </rPh>
    <rPh sb="2" eb="3">
      <t>ガク</t>
    </rPh>
    <phoneticPr fontId="3"/>
  </si>
  <si>
    <t>兵庫県</t>
    <rPh sb="0" eb="3">
      <t>ヒョウゴケン</t>
    </rPh>
    <phoneticPr fontId="33"/>
  </si>
  <si>
    <t>２．感染症対策を徹底した上での介護サービス提供支援事業</t>
  </si>
  <si>
    <t>奈良県</t>
    <rPh sb="0" eb="3">
      <t>ナラケン</t>
    </rPh>
    <phoneticPr fontId="33"/>
  </si>
  <si>
    <t>支払金額
（円）</t>
    <rPh sb="0" eb="2">
      <t>シハライ</t>
    </rPh>
    <rPh sb="2" eb="4">
      <t>キンガク</t>
    </rPh>
    <rPh sb="6" eb="7">
      <t>エン</t>
    </rPh>
    <phoneticPr fontId="3"/>
  </si>
  <si>
    <t>鳥取県</t>
    <rPh sb="0" eb="3">
      <t>トットリケン</t>
    </rPh>
    <phoneticPr fontId="33"/>
  </si>
  <si>
    <t>環境整備
助成事業</t>
    <rPh sb="0" eb="2">
      <t>カンキョウ</t>
    </rPh>
    <rPh sb="2" eb="4">
      <t>セイビ</t>
    </rPh>
    <rPh sb="5" eb="7">
      <t>ジョセイ</t>
    </rPh>
    <rPh sb="7" eb="9">
      <t>ジギョウ</t>
    </rPh>
    <phoneticPr fontId="3"/>
  </si>
  <si>
    <t>島根県</t>
    <rPh sb="0" eb="3">
      <t>シマネケン</t>
    </rPh>
    <phoneticPr fontId="33"/>
  </si>
  <si>
    <t>岡山県</t>
    <rPh sb="0" eb="3">
      <t>オカヤマケン</t>
    </rPh>
    <phoneticPr fontId="33"/>
  </si>
  <si>
    <t>広島県</t>
    <rPh sb="0" eb="3">
      <t>ヒロシマケン</t>
    </rPh>
    <phoneticPr fontId="33"/>
  </si>
  <si>
    <t>療養介護</t>
    <rPh sb="0" eb="2">
      <t>リョウヨウ</t>
    </rPh>
    <rPh sb="2" eb="4">
      <t>カイゴ</t>
    </rPh>
    <phoneticPr fontId="3"/>
  </si>
  <si>
    <t>（実績額内訳）</t>
    <rPh sb="1" eb="4">
      <t>ジッセキガク</t>
    </rPh>
    <rPh sb="4" eb="6">
      <t>ウチワケ</t>
    </rPh>
    <phoneticPr fontId="3"/>
  </si>
  <si>
    <t>山口県</t>
    <rPh sb="0" eb="3">
      <t>ヤマグチケン</t>
    </rPh>
    <phoneticPr fontId="33"/>
  </si>
  <si>
    <t>徳島県</t>
    <rPh sb="0" eb="3">
      <t>トクシマケン</t>
    </rPh>
    <phoneticPr fontId="33"/>
  </si>
  <si>
    <t>賃金・報酬</t>
    <rPh sb="0" eb="2">
      <t>チンギン</t>
    </rPh>
    <rPh sb="3" eb="5">
      <t>ホウシュウ</t>
    </rPh>
    <phoneticPr fontId="3"/>
  </si>
  <si>
    <t>香川県</t>
    <rPh sb="0" eb="3">
      <t>カガワケン</t>
    </rPh>
    <phoneticPr fontId="33"/>
  </si>
  <si>
    <t>（添付書類）</t>
    <rPh sb="1" eb="3">
      <t>テンプ</t>
    </rPh>
    <rPh sb="3" eb="5">
      <t>ショルイ</t>
    </rPh>
    <phoneticPr fontId="3"/>
  </si>
  <si>
    <t>愛媛県</t>
    <rPh sb="0" eb="3">
      <t>エヒメケン</t>
    </rPh>
    <phoneticPr fontId="33"/>
  </si>
  <si>
    <t>高知県</t>
    <rPh sb="0" eb="3">
      <t>コウチケン</t>
    </rPh>
    <phoneticPr fontId="33"/>
  </si>
  <si>
    <t>佐賀県</t>
    <rPh sb="0" eb="3">
      <t>サガケン</t>
    </rPh>
    <phoneticPr fontId="33"/>
  </si>
  <si>
    <t>長崎県</t>
    <rPh sb="0" eb="3">
      <t>ナガサキケン</t>
    </rPh>
    <phoneticPr fontId="33"/>
  </si>
  <si>
    <t>大分県</t>
    <rPh sb="0" eb="3">
      <t>オオイタケン</t>
    </rPh>
    <phoneticPr fontId="33"/>
  </si>
  <si>
    <t>宮崎県</t>
    <rPh sb="0" eb="3">
      <t>ミヤザキケン</t>
    </rPh>
    <phoneticPr fontId="33"/>
  </si>
  <si>
    <t>口座情報</t>
    <rPh sb="0" eb="2">
      <t>コウザ</t>
    </rPh>
    <rPh sb="2" eb="4">
      <t>ジョウホウ</t>
    </rPh>
    <phoneticPr fontId="3"/>
  </si>
  <si>
    <t>科目</t>
    <rPh sb="0" eb="2">
      <t>カモク</t>
    </rPh>
    <phoneticPr fontId="3"/>
  </si>
  <si>
    <t>会議費</t>
    <rPh sb="0" eb="3">
      <t>カイギヒ</t>
    </rPh>
    <phoneticPr fontId="3"/>
  </si>
  <si>
    <t>需用費</t>
    <rPh sb="0" eb="3">
      <t>ジュヨウヒ</t>
    </rPh>
    <phoneticPr fontId="3"/>
  </si>
  <si>
    <t>役務費</t>
    <rPh sb="0" eb="2">
      <t>エキム</t>
    </rPh>
    <phoneticPr fontId="3"/>
  </si>
  <si>
    <t>委託料</t>
    <rPh sb="0" eb="3">
      <t>イタクリョウ</t>
    </rPh>
    <phoneticPr fontId="3"/>
  </si>
  <si>
    <t>使用料及び賃借料</t>
    <rPh sb="0" eb="3">
      <t>シヨウリョウ</t>
    </rPh>
    <rPh sb="3" eb="4">
      <t>オヨ</t>
    </rPh>
    <rPh sb="5" eb="8">
      <t>チンシャクリョウ</t>
    </rPh>
    <phoneticPr fontId="3"/>
  </si>
  <si>
    <r>
      <t>国保連合会に登録されている口座は</t>
    </r>
    <r>
      <rPr>
        <u/>
        <sz val="9"/>
        <color auto="1"/>
        <rFont val="ＭＳ Ｐ明朝"/>
      </rPr>
      <t>債権譲渡されていない</t>
    </r>
    <rPh sb="0" eb="2">
      <t>コクホ</t>
    </rPh>
    <rPh sb="2" eb="5">
      <t>レンゴウカイ</t>
    </rPh>
    <rPh sb="6" eb="8">
      <t>トウロク</t>
    </rPh>
    <rPh sb="13" eb="15">
      <t>コウザ</t>
    </rPh>
    <rPh sb="16" eb="18">
      <t>サイケン</t>
    </rPh>
    <rPh sb="18" eb="20">
      <t>ジョウト</t>
    </rPh>
    <phoneticPr fontId="3"/>
  </si>
  <si>
    <t xml:space="preserve"> 部署名</t>
    <rPh sb="1" eb="4">
      <t>ブショメイ</t>
    </rPh>
    <phoneticPr fontId="3"/>
  </si>
  <si>
    <r>
      <rPr>
        <sz val="9"/>
        <color auto="1"/>
        <rFont val="ＭＳ Ｐ明朝"/>
      </rPr>
      <t>職員数</t>
    </r>
    <r>
      <rPr>
        <sz val="10"/>
        <color auto="1"/>
        <rFont val="ＭＳ Ｐ明朝"/>
      </rPr>
      <t xml:space="preserve">
</t>
    </r>
    <r>
      <rPr>
        <sz val="6"/>
        <color auto="1"/>
        <rFont val="ＭＳ Ｐ明朝"/>
      </rPr>
      <t>(派遣含む)</t>
    </r>
    <rPh sb="0" eb="3">
      <t>ショクインスウ</t>
    </rPh>
    <rPh sb="5" eb="7">
      <t>ハケン</t>
    </rPh>
    <rPh sb="7" eb="8">
      <t>フク</t>
    </rPh>
    <phoneticPr fontId="3"/>
  </si>
  <si>
    <t>感染防止を徹底するために建物の修繕（改修）、設備の設置（更新）を行った。</t>
  </si>
  <si>
    <t>【在宅サービス事業所における環境整備のための経費】</t>
    <rPh sb="1" eb="3">
      <t>ザイタク</t>
    </rPh>
    <rPh sb="7" eb="10">
      <t>ジギョウショ</t>
    </rPh>
    <rPh sb="14" eb="16">
      <t>カンキョウ</t>
    </rPh>
    <rPh sb="16" eb="18">
      <t>セイビ</t>
    </rPh>
    <rPh sb="22" eb="24">
      <t>ケイヒ</t>
    </rPh>
    <phoneticPr fontId="3"/>
  </si>
  <si>
    <t>No.</t>
  </si>
  <si>
    <t>行動援護</t>
    <rPh sb="0" eb="2">
      <t>コウドウ</t>
    </rPh>
    <rPh sb="2" eb="4">
      <t>エンゴ</t>
    </rPh>
    <phoneticPr fontId="3"/>
  </si>
  <si>
    <t xml:space="preserve"> 担当者氏名</t>
    <rPh sb="1" eb="4">
      <t>タントウシャ</t>
    </rPh>
    <rPh sb="4" eb="6">
      <t>シメイ</t>
    </rPh>
    <phoneticPr fontId="3"/>
  </si>
  <si>
    <t xml:space="preserve"> 連絡先</t>
    <rPh sb="1" eb="4">
      <t>レンラクサキ</t>
    </rPh>
    <phoneticPr fontId="3"/>
  </si>
  <si>
    <t>（様式８）障害福祉慰労金受給職員表（※個票（様式７）と対応させてください）</t>
    <rPh sb="1" eb="3">
      <t>ヨウシキ</t>
    </rPh>
    <rPh sb="5" eb="7">
      <t>ショウガイ</t>
    </rPh>
    <rPh sb="7" eb="9">
      <t>フクシ</t>
    </rPh>
    <rPh sb="9" eb="12">
      <t>イロウキン</t>
    </rPh>
    <rPh sb="12" eb="14">
      <t>ジュキュウ</t>
    </rPh>
    <rPh sb="14" eb="16">
      <t>ショクイン</t>
    </rPh>
    <rPh sb="16" eb="17">
      <t>ヒョウ</t>
    </rPh>
    <rPh sb="19" eb="20">
      <t>コ</t>
    </rPh>
    <rPh sb="20" eb="21">
      <t>ヒョウ</t>
    </rPh>
    <rPh sb="22" eb="24">
      <t>ヨウシキ</t>
    </rPh>
    <rPh sb="27" eb="29">
      <t>タイオウ</t>
    </rPh>
    <phoneticPr fontId="3"/>
  </si>
  <si>
    <t>e-mail</t>
  </si>
  <si>
    <t>振込手数料</t>
    <rPh sb="0" eb="5">
      <t>フリコミテスウリョウ</t>
    </rPh>
    <phoneticPr fontId="3"/>
  </si>
  <si>
    <r>
      <t>千円</t>
    </r>
    <r>
      <rPr>
        <sz val="6"/>
        <color auto="1"/>
        <rFont val="ＭＳ Ｐ明朝"/>
      </rPr>
      <t>（千円未満切り捨て）</t>
    </r>
    <rPh sb="0" eb="2">
      <t>センエン</t>
    </rPh>
    <rPh sb="7" eb="8">
      <t>キ</t>
    </rPh>
    <rPh sb="9" eb="10">
      <t>ス</t>
    </rPh>
    <phoneticPr fontId="3"/>
  </si>
  <si>
    <t>富山県</t>
  </si>
  <si>
    <t>支払実績</t>
    <rPh sb="0" eb="2">
      <t>シハライ</t>
    </rPh>
    <rPh sb="2" eb="4">
      <t>ジッセキ</t>
    </rPh>
    <phoneticPr fontId="3"/>
  </si>
  <si>
    <t>他法人での慰労金の申請の有無</t>
    <rPh sb="0" eb="3">
      <t>タホウジン</t>
    </rPh>
    <rPh sb="5" eb="8">
      <t>イロウキン</t>
    </rPh>
    <rPh sb="9" eb="11">
      <t>シンセイ</t>
    </rPh>
    <rPh sb="12" eb="14">
      <t>ウム</t>
    </rPh>
    <phoneticPr fontId="3"/>
  </si>
  <si>
    <t>４　給付決定通知の写し</t>
    <rPh sb="2" eb="4">
      <t>キュウフ</t>
    </rPh>
    <rPh sb="4" eb="6">
      <t>ケッテイ</t>
    </rPh>
    <rPh sb="6" eb="8">
      <t>ツウチ</t>
    </rPh>
    <rPh sb="9" eb="10">
      <t>ウツ</t>
    </rPh>
    <phoneticPr fontId="3"/>
  </si>
  <si>
    <t>対象期間に10日以上勤務</t>
  </si>
  <si>
    <t>委任状の有無</t>
    <rPh sb="0" eb="3">
      <t>イニンジョウ</t>
    </rPh>
    <rPh sb="4" eb="6">
      <t>ウム</t>
    </rPh>
    <phoneticPr fontId="3"/>
  </si>
  <si>
    <t>確認事項</t>
    <rPh sb="0" eb="2">
      <t>カクニン</t>
    </rPh>
    <rPh sb="2" eb="4">
      <t>ジコウ</t>
    </rPh>
    <phoneticPr fontId="3"/>
  </si>
  <si>
    <t>支出科目</t>
    <rPh sb="0" eb="2">
      <t>シシュツ</t>
    </rPh>
    <rPh sb="2" eb="4">
      <t>カモク</t>
    </rPh>
    <phoneticPr fontId="3"/>
  </si>
  <si>
    <t>生年月日
（西暦）</t>
    <rPh sb="0" eb="2">
      <t>セイネン</t>
    </rPh>
    <rPh sb="2" eb="4">
      <t>ガッピ</t>
    </rPh>
    <rPh sb="6" eb="8">
      <t>セイレキ</t>
    </rPh>
    <phoneticPr fontId="3"/>
  </si>
  <si>
    <t>支払年月日
(西暦)</t>
    <rPh sb="0" eb="2">
      <t>シハライ</t>
    </rPh>
    <rPh sb="2" eb="5">
      <t>ネンガッピ</t>
    </rPh>
    <rPh sb="7" eb="9">
      <t>セイレキ</t>
    </rPh>
    <phoneticPr fontId="3"/>
  </si>
  <si>
    <t>業務委託による
従事者</t>
    <rPh sb="0" eb="2">
      <t>ギョウム</t>
    </rPh>
    <rPh sb="2" eb="4">
      <t>イタク</t>
    </rPh>
    <rPh sb="8" eb="11">
      <t>ジュウジシャ</t>
    </rPh>
    <phoneticPr fontId="3"/>
  </si>
  <si>
    <t>他の施設等との期間通算がある場合その施設名</t>
    <rPh sb="14" eb="16">
      <t>バアイ</t>
    </rPh>
    <rPh sb="18" eb="21">
      <t>シセツメイ</t>
    </rPh>
    <phoneticPr fontId="3"/>
  </si>
  <si>
    <t>　</t>
  </si>
  <si>
    <t>国保連合会に登録されている口座情報を本事業の振込に使用することに同意する</t>
    <rPh sb="0" eb="2">
      <t>コクホ</t>
    </rPh>
    <rPh sb="2" eb="5">
      <t>レンゴウカイ</t>
    </rPh>
    <rPh sb="6" eb="8">
      <t>トウロク</t>
    </rPh>
    <rPh sb="13" eb="15">
      <t>コウザ</t>
    </rPh>
    <rPh sb="15" eb="17">
      <t>ジョウホウ</t>
    </rPh>
    <rPh sb="18" eb="19">
      <t>ホン</t>
    </rPh>
    <rPh sb="19" eb="21">
      <t>ジギョウ</t>
    </rPh>
    <rPh sb="22" eb="24">
      <t>フリコミ</t>
    </rPh>
    <rPh sb="25" eb="27">
      <t>シヨウ</t>
    </rPh>
    <rPh sb="32" eb="34">
      <t>ドウイ</t>
    </rPh>
    <phoneticPr fontId="3"/>
  </si>
  <si>
    <t>本事業は原則、国保連合会のシステムを活用した補助金の交付を予定しています。（債権譲渡がある場合等を除く）</t>
    <rPh sb="0" eb="1">
      <t>ホン</t>
    </rPh>
    <rPh sb="1" eb="3">
      <t>ジギョウ</t>
    </rPh>
    <rPh sb="4" eb="6">
      <t>ゲンソク</t>
    </rPh>
    <rPh sb="7" eb="9">
      <t>コクホ</t>
    </rPh>
    <rPh sb="9" eb="12">
      <t>レンゴウカイ</t>
    </rPh>
    <rPh sb="18" eb="20">
      <t>カツヨウ</t>
    </rPh>
    <rPh sb="22" eb="25">
      <t>ホジョキン</t>
    </rPh>
    <rPh sb="26" eb="28">
      <t>コウフ</t>
    </rPh>
    <rPh sb="29" eb="31">
      <t>ヨテイ</t>
    </rPh>
    <rPh sb="38" eb="40">
      <t>サイケン</t>
    </rPh>
    <rPh sb="40" eb="42">
      <t>ジョウト</t>
    </rPh>
    <rPh sb="45" eb="47">
      <t>バアイ</t>
    </rPh>
    <rPh sb="47" eb="48">
      <t>トウ</t>
    </rPh>
    <rPh sb="49" eb="50">
      <t>ノゾ</t>
    </rPh>
    <phoneticPr fontId="3"/>
  </si>
  <si>
    <t>（法人名）</t>
    <rPh sb="1" eb="3">
      <t>ホウジン</t>
    </rPh>
    <rPh sb="3" eb="4">
      <t>メイ</t>
    </rPh>
    <phoneticPr fontId="3"/>
  </si>
  <si>
    <t>岩手県</t>
  </si>
  <si>
    <t>秋田県</t>
  </si>
  <si>
    <t>放課後等デイサービス</t>
    <rPh sb="0" eb="3">
      <t>ホウカゴ</t>
    </rPh>
    <rPh sb="3" eb="4">
      <t>ナド</t>
    </rPh>
    <phoneticPr fontId="3"/>
  </si>
  <si>
    <t>栃木県</t>
  </si>
  <si>
    <t>２-１．感染症対策を徹底した上での障害福祉サービス提供支援事業の用途欄の各番号について</t>
    <rPh sb="17" eb="19">
      <t>ショウガイ</t>
    </rPh>
    <rPh sb="19" eb="21">
      <t>フクシ</t>
    </rPh>
    <rPh sb="32" eb="34">
      <t>ヨウト</t>
    </rPh>
    <rPh sb="34" eb="35">
      <t>ラン</t>
    </rPh>
    <rPh sb="36" eb="37">
      <t>カク</t>
    </rPh>
    <rPh sb="37" eb="39">
      <t>バンゴウ</t>
    </rPh>
    <phoneticPr fontId="3"/>
  </si>
  <si>
    <t>群馬県</t>
  </si>
  <si>
    <t>事業所名</t>
    <rPh sb="0" eb="3">
      <t>ジギョウショ</t>
    </rPh>
    <rPh sb="3" eb="4">
      <t>メイ</t>
    </rPh>
    <phoneticPr fontId="3"/>
  </si>
  <si>
    <t>東京都</t>
  </si>
  <si>
    <t>精算額②</t>
    <rPh sb="0" eb="3">
      <t>セイサンガク</t>
    </rPh>
    <phoneticPr fontId="3"/>
  </si>
  <si>
    <t>千葉県</t>
  </si>
  <si>
    <t>埼玉県</t>
  </si>
  <si>
    <t>神奈川県</t>
  </si>
  <si>
    <t>石川県</t>
  </si>
  <si>
    <t>福井県</t>
  </si>
  <si>
    <t>山梨県</t>
  </si>
  <si>
    <t>長野県</t>
  </si>
  <si>
    <t>茨城県</t>
  </si>
  <si>
    <t>福島県</t>
  </si>
  <si>
    <t>③</t>
  </si>
  <si>
    <t>山形県</t>
  </si>
  <si>
    <t>⑧</t>
  </si>
  <si>
    <t>陽性者(濃厚接触者)発生施設</t>
  </si>
  <si>
    <t>訪問系で陽性者等への対応はないが対象期間に10日以上勤務</t>
    <rPh sb="0" eb="2">
      <t>ホウモン</t>
    </rPh>
    <rPh sb="2" eb="3">
      <t>ケイ</t>
    </rPh>
    <rPh sb="4" eb="6">
      <t>ヨウセイ</t>
    </rPh>
    <rPh sb="6" eb="8">
      <t>シャナド</t>
    </rPh>
    <rPh sb="10" eb="12">
      <t>タイオウ</t>
    </rPh>
    <rPh sb="16" eb="18">
      <t>タイショウ</t>
    </rPh>
    <rPh sb="18" eb="20">
      <t>キカン</t>
    </rPh>
    <rPh sb="23" eb="26">
      <t>ニチイジョウ</t>
    </rPh>
    <rPh sb="26" eb="28">
      <t>キンム</t>
    </rPh>
    <phoneticPr fontId="3"/>
  </si>
  <si>
    <t>通所系･施設系で1日以上勤務又は訪問系で陽性者等に1日以上対応</t>
    <rPh sb="0" eb="2">
      <t>ツウショ</t>
    </rPh>
    <rPh sb="2" eb="3">
      <t>ケイ</t>
    </rPh>
    <rPh sb="4" eb="6">
      <t>シセツ</t>
    </rPh>
    <rPh sb="6" eb="7">
      <t>ケイ</t>
    </rPh>
    <rPh sb="9" eb="12">
      <t>ニチイジョウ</t>
    </rPh>
    <rPh sb="12" eb="14">
      <t>キンム</t>
    </rPh>
    <rPh sb="14" eb="15">
      <t>マタ</t>
    </rPh>
    <rPh sb="16" eb="18">
      <t>ホウモン</t>
    </rPh>
    <rPh sb="18" eb="19">
      <t>ケイ</t>
    </rPh>
    <rPh sb="20" eb="22">
      <t>ヨウセイ</t>
    </rPh>
    <rPh sb="22" eb="24">
      <t>シャナド</t>
    </rPh>
    <rPh sb="26" eb="29">
      <t>ニチイジョウ</t>
    </rPh>
    <rPh sb="29" eb="31">
      <t>タイオウ</t>
    </rPh>
    <phoneticPr fontId="3"/>
  </si>
  <si>
    <t>１．障害福祉慰労金事業</t>
    <rPh sb="2" eb="4">
      <t>ショウガイ</t>
    </rPh>
    <rPh sb="4" eb="6">
      <t>フクシ</t>
    </rPh>
    <rPh sb="6" eb="9">
      <t>イロウキン</t>
    </rPh>
    <rPh sb="9" eb="11">
      <t>ジギョウ</t>
    </rPh>
    <phoneticPr fontId="3"/>
  </si>
  <si>
    <t>対象期間の勤務が9日以下</t>
  </si>
  <si>
    <t>氏名
（全角カナ）</t>
    <rPh sb="0" eb="2">
      <t>シメイ</t>
    </rPh>
    <rPh sb="4" eb="6">
      <t>ゼンカク</t>
    </rPh>
    <phoneticPr fontId="3"/>
  </si>
  <si>
    <t>氏名
（漢字）</t>
    <rPh sb="0" eb="2">
      <t>シメイ</t>
    </rPh>
    <rPh sb="4" eb="6">
      <t>カンジ</t>
    </rPh>
    <phoneticPr fontId="3"/>
  </si>
  <si>
    <t>郵便番号</t>
    <rPh sb="0" eb="2">
      <t>ユウビン</t>
    </rPh>
    <rPh sb="2" eb="4">
      <t>バンゴウ</t>
    </rPh>
    <phoneticPr fontId="3"/>
  </si>
  <si>
    <t>債権譲渡されていない場合は、左欄に○を入れて下さい。
※債権譲渡されている場合、都道府県に申請して下さい。</t>
    <rPh sb="0" eb="2">
      <t>サイケン</t>
    </rPh>
    <rPh sb="2" eb="4">
      <t>ジョウト</t>
    </rPh>
    <rPh sb="10" eb="12">
      <t>バアイ</t>
    </rPh>
    <rPh sb="14" eb="16">
      <t>サラン</t>
    </rPh>
    <rPh sb="19" eb="20">
      <t>イ</t>
    </rPh>
    <rPh sb="22" eb="23">
      <t>クダ</t>
    </rPh>
    <rPh sb="28" eb="30">
      <t>サイケン</t>
    </rPh>
    <rPh sb="30" eb="32">
      <t>ジョウト</t>
    </rPh>
    <rPh sb="37" eb="39">
      <t>バアイ</t>
    </rPh>
    <rPh sb="40" eb="44">
      <t>トドウフケン</t>
    </rPh>
    <rPh sb="45" eb="47">
      <t>シンセイ</t>
    </rPh>
    <rPh sb="49" eb="50">
      <t>クダ</t>
    </rPh>
    <phoneticPr fontId="3"/>
  </si>
  <si>
    <t>青森県</t>
  </si>
  <si>
    <t>※個票（様式7）の記入欄が不足する際など、必要がある場合に使用してください</t>
    <rPh sb="1" eb="3">
      <t>コヒョウ</t>
    </rPh>
    <rPh sb="4" eb="6">
      <t>ヨウシキ</t>
    </rPh>
    <rPh sb="9" eb="11">
      <t>キニュウ</t>
    </rPh>
    <rPh sb="11" eb="12">
      <t>ラン</t>
    </rPh>
    <rPh sb="13" eb="15">
      <t>フソク</t>
    </rPh>
    <rPh sb="17" eb="18">
      <t>サイ</t>
    </rPh>
    <rPh sb="21" eb="23">
      <t>ヒツヨウ</t>
    </rPh>
    <rPh sb="26" eb="28">
      <t>バアイ</t>
    </rPh>
    <rPh sb="29" eb="31">
      <t>シヨウ</t>
    </rPh>
    <phoneticPr fontId="3"/>
  </si>
  <si>
    <t>宮城県</t>
  </si>
  <si>
    <t>沖縄県</t>
    <rPh sb="0" eb="3">
      <t>オキナワケン</t>
    </rPh>
    <phoneticPr fontId="3"/>
  </si>
  <si>
    <t>提供サービス</t>
    <rPh sb="0" eb="2">
      <t>テイキョウ</t>
    </rPh>
    <phoneticPr fontId="3"/>
  </si>
  <si>
    <t>短期入所</t>
    <rPh sb="0" eb="2">
      <t>タンキ</t>
    </rPh>
    <rPh sb="2" eb="4">
      <t>ニュウショ</t>
    </rPh>
    <phoneticPr fontId="3"/>
  </si>
  <si>
    <t>秋田県知事</t>
    <rPh sb="0" eb="3">
      <t>アキタケン</t>
    </rPh>
    <rPh sb="3" eb="5">
      <t>チジ</t>
    </rPh>
    <phoneticPr fontId="3"/>
  </si>
  <si>
    <t>〒</t>
  </si>
  <si>
    <t>（役職・代表者名）</t>
    <rPh sb="1" eb="3">
      <t>ヤクショク</t>
    </rPh>
    <rPh sb="4" eb="7">
      <t>ダイヒョウシャ</t>
    </rPh>
    <rPh sb="7" eb="8">
      <t>メイ</t>
    </rPh>
    <phoneticPr fontId="3"/>
  </si>
  <si>
    <t>（郵便番号）</t>
    <rPh sb="1" eb="3">
      <t>ユウビン</t>
    </rPh>
    <rPh sb="3" eb="5">
      <t>バンゴウ</t>
    </rPh>
    <phoneticPr fontId="3"/>
  </si>
  <si>
    <t>（法人住所）</t>
    <rPh sb="1" eb="3">
      <t>ホウジン</t>
    </rPh>
    <rPh sb="3" eb="5">
      <t>ジュウショ</t>
    </rPh>
    <phoneticPr fontId="3"/>
  </si>
  <si>
    <t>　　精　算　額　：　</t>
    <rPh sb="2" eb="3">
      <t>セイ</t>
    </rPh>
    <rPh sb="4" eb="5">
      <t>サン</t>
    </rPh>
    <rPh sb="6" eb="7">
      <t>ガク</t>
    </rPh>
    <phoneticPr fontId="3"/>
  </si>
  <si>
    <t>における環境整備への助成事業</t>
  </si>
  <si>
    <t>２　事業実績（事業所単位）（様式７）</t>
    <rPh sb="2" eb="4">
      <t>ジギョウ</t>
    </rPh>
    <rPh sb="4" eb="6">
      <t>ジッセキ</t>
    </rPh>
    <rPh sb="7" eb="10">
      <t>ジギョウショ</t>
    </rPh>
    <rPh sb="10" eb="12">
      <t>タンイ</t>
    </rPh>
    <rPh sb="14" eb="16">
      <t>ヨウシキ</t>
    </rPh>
    <phoneticPr fontId="3"/>
  </si>
  <si>
    <t>4．在宅サービス、計画相談支援、障害児相談支援事業所</t>
  </si>
  <si>
    <t>振込手数料</t>
    <rPh sb="0" eb="2">
      <t>フリコミ</t>
    </rPh>
    <rPh sb="2" eb="5">
      <t>テスウリョウ</t>
    </rPh>
    <phoneticPr fontId="3"/>
  </si>
  <si>
    <t>（注）列の挿入は絶対に行わないこと。</t>
    <rPh sb="1" eb="2">
      <t>チュウ</t>
    </rPh>
    <rPh sb="3" eb="4">
      <t>レツ</t>
    </rPh>
    <phoneticPr fontId="3"/>
  </si>
  <si>
    <t>秋田県</t>
    <rPh sb="0" eb="3">
      <t>アキタケン</t>
    </rPh>
    <phoneticPr fontId="3"/>
  </si>
  <si>
    <t>給付決定額③</t>
    <rPh sb="0" eb="2">
      <t>キュウフ</t>
    </rPh>
    <rPh sb="2" eb="4">
      <t>ケッテイ</t>
    </rPh>
    <rPh sb="4" eb="5">
      <t>ガク</t>
    </rPh>
    <phoneticPr fontId="3"/>
  </si>
  <si>
    <t>支出額</t>
    <rPh sb="0" eb="2">
      <t>シシュツ</t>
    </rPh>
    <phoneticPr fontId="3"/>
  </si>
  <si>
    <t>実績額①</t>
    <rPh sb="0" eb="3">
      <t>ジッセキガク</t>
    </rPh>
    <phoneticPr fontId="3"/>
  </si>
  <si>
    <t>実績額②</t>
    <rPh sb="0" eb="3">
      <t>ジッセキガク</t>
    </rPh>
    <phoneticPr fontId="3"/>
  </si>
  <si>
    <t>品目・数量・金額等</t>
    <rPh sb="0" eb="2">
      <t>ヒンモク</t>
    </rPh>
    <rPh sb="3" eb="5">
      <t>スウリョウ</t>
    </rPh>
    <rPh sb="6" eb="8">
      <t>キンガク</t>
    </rPh>
    <rPh sb="8" eb="9">
      <t>トウ</t>
    </rPh>
    <phoneticPr fontId="3"/>
  </si>
  <si>
    <t>自立訓練（生活訓練）</t>
    <rPh sb="0" eb="2">
      <t>ジリツ</t>
    </rPh>
    <rPh sb="2" eb="4">
      <t>クンレン</t>
    </rPh>
    <rPh sb="5" eb="7">
      <t>セイカツ</t>
    </rPh>
    <rPh sb="7" eb="9">
      <t>クンレン</t>
    </rPh>
    <phoneticPr fontId="3"/>
  </si>
  <si>
    <t>実績額③</t>
    <rPh sb="0" eb="2">
      <t>ジッセキ</t>
    </rPh>
    <rPh sb="2" eb="3">
      <t>ガク</t>
    </rPh>
    <phoneticPr fontId="3"/>
  </si>
  <si>
    <t>用途</t>
    <rPh sb="0" eb="2">
      <t>ヨウト</t>
    </rPh>
    <phoneticPr fontId="3"/>
  </si>
  <si>
    <t>精算額③</t>
    <rPh sb="0" eb="3">
      <t>セイサンガク</t>
    </rPh>
    <phoneticPr fontId="3"/>
  </si>
  <si>
    <t>（様式７）</t>
    <rPh sb="1" eb="3">
      <t>ヨウシキ</t>
    </rPh>
    <phoneticPr fontId="3"/>
  </si>
  <si>
    <t>精算額④</t>
    <rPh sb="0" eb="3">
      <t>セイサンガク</t>
    </rPh>
    <phoneticPr fontId="3"/>
  </si>
  <si>
    <t>参考様式</t>
    <rPh sb="0" eb="2">
      <t>サンコウ</t>
    </rPh>
    <rPh sb="2" eb="4">
      <t>ヨウシキ</t>
    </rPh>
    <phoneticPr fontId="3"/>
  </si>
  <si>
    <t>事業実績報告書（明細表）</t>
    <rPh sb="0" eb="2">
      <t>ジギョウ</t>
    </rPh>
    <rPh sb="2" eb="4">
      <t>ジッセキ</t>
    </rPh>
    <rPh sb="4" eb="7">
      <t>ホウコクショ</t>
    </rPh>
    <rPh sb="8" eb="11">
      <t>メイサイヒョウ</t>
    </rPh>
    <phoneticPr fontId="3"/>
  </si>
  <si>
    <t>その他</t>
    <rPh sb="2" eb="3">
      <t>タ</t>
    </rPh>
    <phoneticPr fontId="3"/>
  </si>
  <si>
    <t>①</t>
  </si>
  <si>
    <t>⑥</t>
  </si>
  <si>
    <t>⑦</t>
  </si>
  <si>
    <t>４．在宅サービス事業所における環境整備への助成事業</t>
  </si>
  <si>
    <t>番号</t>
    <rPh sb="0" eb="2">
      <t>バンゴウ</t>
    </rPh>
    <phoneticPr fontId="3"/>
  </si>
  <si>
    <t>⑨</t>
  </si>
  <si>
    <t>精算額
（千円）</t>
    <rPh sb="0" eb="3">
      <t>セイサンガク</t>
    </rPh>
    <rPh sb="5" eb="7">
      <t>センエン</t>
    </rPh>
    <phoneticPr fontId="3"/>
  </si>
  <si>
    <r>
      <t>１　事業所・施設別申請額一覧（様式６）</t>
    </r>
    <r>
      <rPr>
        <sz val="8"/>
        <color auto="1"/>
        <rFont val="ＭＳ 明朝"/>
      </rPr>
      <t>※「事業実績報告書（明細表）」を作成した場合は併せて添付</t>
    </r>
    <rPh sb="15" eb="17">
      <t>ヨウシキ</t>
    </rPh>
    <rPh sb="21" eb="23">
      <t>ジギョウ</t>
    </rPh>
    <rPh sb="23" eb="25">
      <t>ジッセキ</t>
    </rPh>
    <rPh sb="25" eb="28">
      <t>ホウコクショ</t>
    </rPh>
    <rPh sb="29" eb="32">
      <t>メイサイヒョウ</t>
    </rPh>
    <rPh sb="35" eb="37">
      <t>サクセイ</t>
    </rPh>
    <rPh sb="39" eb="41">
      <t>バアイ</t>
    </rPh>
    <rPh sb="42" eb="43">
      <t>アワ</t>
    </rPh>
    <rPh sb="45" eb="47">
      <t>テンプ</t>
    </rPh>
    <phoneticPr fontId="3"/>
  </si>
  <si>
    <t>（様式第５号）</t>
    <rPh sb="1" eb="3">
      <t>ヨウシキ</t>
    </rPh>
    <rPh sb="3" eb="4">
      <t>ダイ</t>
    </rPh>
    <rPh sb="5" eb="6">
      <t>ゴウ</t>
    </rPh>
    <phoneticPr fontId="3"/>
  </si>
  <si>
    <t>（様式６）事業所・施設別実績額一覧（サービス別）</t>
    <rPh sb="1" eb="3">
      <t>ヨウシキ</t>
    </rPh>
    <rPh sb="5" eb="8">
      <t>ジギョウショ</t>
    </rPh>
    <rPh sb="9" eb="11">
      <t>シセツ</t>
    </rPh>
    <rPh sb="11" eb="12">
      <t>ベツ</t>
    </rPh>
    <rPh sb="12" eb="14">
      <t>ジッセキ</t>
    </rPh>
    <rPh sb="15" eb="17">
      <t>イチラン</t>
    </rPh>
    <rPh sb="22" eb="23">
      <t>ベツ</t>
    </rPh>
    <phoneticPr fontId="3"/>
  </si>
  <si>
    <t>　　給付決定額　：　</t>
    <rPh sb="2" eb="4">
      <t>キュウフ</t>
    </rPh>
    <rPh sb="4" eb="6">
      <t>ケッテイ</t>
    </rPh>
    <rPh sb="6" eb="7">
      <t>ガク</t>
    </rPh>
    <phoneticPr fontId="3"/>
  </si>
  <si>
    <t>給付決定額
（千円）</t>
    <rPh sb="0" eb="2">
      <t>キュウフ</t>
    </rPh>
    <rPh sb="2" eb="4">
      <t>ケッテイ</t>
    </rPh>
    <rPh sb="4" eb="5">
      <t>ガク</t>
    </rPh>
    <rPh sb="7" eb="9">
      <t>センエン</t>
    </rPh>
    <phoneticPr fontId="3"/>
  </si>
  <si>
    <t>給付決定額①</t>
    <rPh sb="0" eb="2">
      <t>キュウフ</t>
    </rPh>
    <rPh sb="2" eb="4">
      <t>ケッテイ</t>
    </rPh>
    <rPh sb="4" eb="5">
      <t>ガク</t>
    </rPh>
    <phoneticPr fontId="3"/>
  </si>
  <si>
    <t>給付決定額②</t>
    <rPh sb="0" eb="2">
      <t>キュウフ</t>
    </rPh>
    <rPh sb="2" eb="4">
      <t>ケッテイ</t>
    </rPh>
    <rPh sb="4" eb="5">
      <t>ガク</t>
    </rPh>
    <phoneticPr fontId="3"/>
  </si>
  <si>
    <t>給付決定額④</t>
    <rPh sb="0" eb="2">
      <t>キュウフ</t>
    </rPh>
    <rPh sb="2" eb="4">
      <t>ケッテイ</t>
    </rPh>
    <rPh sb="4" eb="5">
      <t>ガク</t>
    </rPh>
    <phoneticPr fontId="3"/>
  </si>
  <si>
    <t>⑩</t>
  </si>
  <si>
    <t>室内に空気がこもらないよう空調環境の整備等を行った。</t>
  </si>
  <si>
    <t xml:space="preserve">頻回な清拭・洗浄・消毒等を行った。 </t>
  </si>
  <si>
    <t>事業所の負担により、職員、入所者のＰＣＲ検査を実施した。</t>
  </si>
  <si>
    <t>児童発達支援</t>
    <rPh sb="0" eb="2">
      <t>ジドウ</t>
    </rPh>
    <rPh sb="2" eb="4">
      <t>ハッタツ</t>
    </rPh>
    <rPh sb="4" eb="6">
      <t>シエン</t>
    </rPh>
    <phoneticPr fontId="3"/>
  </si>
  <si>
    <t>外部専門家等による研修を実施（受講）した。</t>
  </si>
  <si>
    <t>感染発生時対応・衛生用品保管等に使える多機能型簡易居室の設置等を行った。</t>
  </si>
  <si>
    <t>その他</t>
  </si>
  <si>
    <t>個票（様式７）に記載する支援金の用途について</t>
    <rPh sb="0" eb="2">
      <t>コヒョウ</t>
    </rPh>
    <rPh sb="3" eb="5">
      <t>ヨウシキ</t>
    </rPh>
    <rPh sb="8" eb="10">
      <t>キサイ</t>
    </rPh>
    <rPh sb="12" eb="15">
      <t>シエンキン</t>
    </rPh>
    <rPh sb="16" eb="18">
      <t>ヨウト</t>
    </rPh>
    <phoneticPr fontId="3"/>
  </si>
  <si>
    <t>○　個票（様式７）または支出明細の用途欄には、事業別に以下の内容を確認の上、当てはまる番号をプルダウンから選択してください。</t>
    <rPh sb="2" eb="4">
      <t>コヒョウ</t>
    </rPh>
    <rPh sb="5" eb="7">
      <t>ヨウシキ</t>
    </rPh>
    <rPh sb="12" eb="14">
      <t>シシュツ</t>
    </rPh>
    <rPh sb="14" eb="16">
      <t>メイサイ</t>
    </rPh>
    <rPh sb="17" eb="19">
      <t>ヨウト</t>
    </rPh>
    <rPh sb="19" eb="20">
      <t>ラン</t>
    </rPh>
    <rPh sb="23" eb="25">
      <t>ジギョウ</t>
    </rPh>
    <rPh sb="25" eb="26">
      <t>ベツ</t>
    </rPh>
    <rPh sb="27" eb="29">
      <t>イカ</t>
    </rPh>
    <rPh sb="30" eb="32">
      <t>ナイヨウ</t>
    </rPh>
    <rPh sb="33" eb="35">
      <t>カクニン</t>
    </rPh>
    <rPh sb="36" eb="37">
      <t>ウエ</t>
    </rPh>
    <rPh sb="38" eb="39">
      <t>ア</t>
    </rPh>
    <rPh sb="43" eb="45">
      <t>バンゴウ</t>
    </rPh>
    <rPh sb="53" eb="55">
      <t>センタク</t>
    </rPh>
    <phoneticPr fontId="3"/>
  </si>
  <si>
    <t>令和２年度新型コロナウイルス感染症緊急包括支援給付金（障害分）に係る実績報告書</t>
    <rPh sb="0" eb="2">
      <t>レイワ</t>
    </rPh>
    <rPh sb="3" eb="5">
      <t>ネンド</t>
    </rPh>
    <rPh sb="5" eb="7">
      <t>シンガタ</t>
    </rPh>
    <rPh sb="14" eb="17">
      <t>カンセンショウ</t>
    </rPh>
    <rPh sb="17" eb="19">
      <t>キンキュウ</t>
    </rPh>
    <rPh sb="19" eb="21">
      <t>ホウカツ</t>
    </rPh>
    <rPh sb="21" eb="23">
      <t>シエン</t>
    </rPh>
    <rPh sb="23" eb="26">
      <t>キュウフキン</t>
    </rPh>
    <rPh sb="27" eb="29">
      <t>ショウガイ</t>
    </rPh>
    <rPh sb="29" eb="30">
      <t>ブン</t>
    </rPh>
    <rPh sb="32" eb="33">
      <t>カカ</t>
    </rPh>
    <rPh sb="34" eb="36">
      <t>ジッセキ</t>
    </rPh>
    <rPh sb="36" eb="39">
      <t>ホウコクショ</t>
    </rPh>
    <phoneticPr fontId="3"/>
  </si>
  <si>
    <t>1．障害福祉慰労金事業</t>
    <rPh sb="2" eb="4">
      <t>ショウガイ</t>
    </rPh>
    <rPh sb="4" eb="6">
      <t>フクシ</t>
    </rPh>
    <rPh sb="6" eb="9">
      <t>イロウキン</t>
    </rPh>
    <rPh sb="9" eb="11">
      <t>ジギョウ</t>
    </rPh>
    <phoneticPr fontId="3"/>
  </si>
  <si>
    <t>3．在宅サービス、計画相談支援、障害児相談支援事業所</t>
    <rPh sb="2" eb="4">
      <t>ザイタク</t>
    </rPh>
    <rPh sb="9" eb="11">
      <t>ケイカク</t>
    </rPh>
    <rPh sb="11" eb="13">
      <t>ソウダン</t>
    </rPh>
    <rPh sb="13" eb="15">
      <t>シエン</t>
    </rPh>
    <rPh sb="16" eb="19">
      <t>ショウガイジ</t>
    </rPh>
    <rPh sb="19" eb="21">
      <t>ソウダン</t>
    </rPh>
    <rPh sb="21" eb="23">
      <t>シエン</t>
    </rPh>
    <rPh sb="23" eb="26">
      <t>ジギョウショ</t>
    </rPh>
    <phoneticPr fontId="3"/>
  </si>
  <si>
    <t>による利用者への再開支援への助成事業</t>
  </si>
  <si>
    <t>4．在宅サービス、計画相談支援、障害児相談支援事業所</t>
    <rPh sb="2" eb="4">
      <t>ザイタク</t>
    </rPh>
    <phoneticPr fontId="3"/>
  </si>
  <si>
    <t>地域移行支援</t>
    <rPh sb="0" eb="2">
      <t>チイキ</t>
    </rPh>
    <rPh sb="2" eb="4">
      <t>イコウ</t>
    </rPh>
    <rPh sb="4" eb="6">
      <t>シエン</t>
    </rPh>
    <phoneticPr fontId="3"/>
  </si>
  <si>
    <t>（多機能型簡易居室の設置に要する費用を除く）</t>
    <rPh sb="1" eb="5">
      <t>タキノウガタ</t>
    </rPh>
    <rPh sb="5" eb="7">
      <t>カンイ</t>
    </rPh>
    <rPh sb="7" eb="9">
      <t>キョシツ</t>
    </rPh>
    <rPh sb="10" eb="12">
      <t>セッチ</t>
    </rPh>
    <rPh sb="13" eb="14">
      <t>ヨウ</t>
    </rPh>
    <rPh sb="16" eb="18">
      <t>ヒヨウ</t>
    </rPh>
    <rPh sb="19" eb="20">
      <t>ノゾ</t>
    </rPh>
    <phoneticPr fontId="3"/>
  </si>
  <si>
    <t>2-1．感染症対策を徹底した上での障害福祉サービス提供支援事業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3"/>
  </si>
  <si>
    <t>就労移行支援</t>
    <rPh sb="0" eb="2">
      <t>シュウロウ</t>
    </rPh>
    <rPh sb="2" eb="4">
      <t>イコウ</t>
    </rPh>
    <rPh sb="4" eb="6">
      <t>シエン</t>
    </rPh>
    <phoneticPr fontId="3"/>
  </si>
  <si>
    <t>新型コロナウイルス感染症緊急包括支援給付金（障害分）に関する事業実績（事業所単位）</t>
    <rPh sb="18" eb="20">
      <t>キュウフ</t>
    </rPh>
    <rPh sb="22" eb="24">
      <t>ショウガイ</t>
    </rPh>
    <rPh sb="32" eb="34">
      <t>ジッセキ</t>
    </rPh>
    <rPh sb="35" eb="38">
      <t>ジギョウショ</t>
    </rPh>
    <rPh sb="38" eb="40">
      <t>タンイ</t>
    </rPh>
    <phoneticPr fontId="3"/>
  </si>
  <si>
    <t>（多機能型簡易居室の設置に要する費用を除く。）</t>
    <rPh sb="1" eb="5">
      <t>タキノウガタ</t>
    </rPh>
    <rPh sb="5" eb="7">
      <t>カンイ</t>
    </rPh>
    <rPh sb="7" eb="9">
      <t>キョシツ</t>
    </rPh>
    <rPh sb="10" eb="12">
      <t>セッチ</t>
    </rPh>
    <rPh sb="13" eb="14">
      <t>ヨウ</t>
    </rPh>
    <rPh sb="16" eb="18">
      <t>ヒヨウ</t>
    </rPh>
    <rPh sb="19" eb="20">
      <t>ノゾ</t>
    </rPh>
    <phoneticPr fontId="3"/>
  </si>
  <si>
    <t>利用者１人あたり単価（計画相談支援及び障害児相談支援以外）</t>
    <rPh sb="0" eb="3">
      <t>リヨウシャ</t>
    </rPh>
    <rPh sb="3" eb="5">
      <t>ヒトリ</t>
    </rPh>
    <rPh sb="8" eb="10">
      <t>タンカ</t>
    </rPh>
    <rPh sb="11" eb="13">
      <t>ケイカク</t>
    </rPh>
    <rPh sb="13" eb="15">
      <t>ソウダン</t>
    </rPh>
    <rPh sb="15" eb="17">
      <t>シエン</t>
    </rPh>
    <rPh sb="17" eb="18">
      <t>オヨ</t>
    </rPh>
    <rPh sb="19" eb="22">
      <t>ショウガイジ</t>
    </rPh>
    <rPh sb="22" eb="24">
      <t>ソウダン</t>
    </rPh>
    <rPh sb="24" eb="26">
      <t>シエン</t>
    </rPh>
    <rPh sb="26" eb="28">
      <t>イガイ</t>
    </rPh>
    <phoneticPr fontId="3"/>
  </si>
  <si>
    <t>　　による利用者への再開支援への助成事業</t>
    <rPh sb="5" eb="8">
      <t>リヨウシャ</t>
    </rPh>
    <rPh sb="10" eb="12">
      <t>サイカイ</t>
    </rPh>
    <rPh sb="12" eb="14">
      <t>シエン</t>
    </rPh>
    <rPh sb="16" eb="18">
      <t>ジョセイ</t>
    </rPh>
    <rPh sb="18" eb="20">
      <t>ジギョウ</t>
    </rPh>
    <phoneticPr fontId="3"/>
  </si>
  <si>
    <t>　　における環境整備への助成事業</t>
    <rPh sb="6" eb="8">
      <t>カンキョウ</t>
    </rPh>
    <rPh sb="8" eb="10">
      <t>セイビ</t>
    </rPh>
    <rPh sb="12" eb="14">
      <t>ジョセイ</t>
    </rPh>
    <rPh sb="14" eb="16">
      <t>ジギョウ</t>
    </rPh>
    <phoneticPr fontId="3"/>
  </si>
  <si>
    <t>４．在宅サービス、計画相談支援、障害児相談支援事業所における環境整備への助成事業</t>
    <rPh sb="9" eb="11">
      <t>ケイカク</t>
    </rPh>
    <rPh sb="11" eb="13">
      <t>ソウダン</t>
    </rPh>
    <rPh sb="13" eb="15">
      <t>シエン</t>
    </rPh>
    <rPh sb="16" eb="19">
      <t>ショウガイジ</t>
    </rPh>
    <rPh sb="19" eb="21">
      <t>ソウダン</t>
    </rPh>
    <rPh sb="21" eb="23">
      <t>シエン</t>
    </rPh>
    <phoneticPr fontId="3"/>
  </si>
  <si>
    <t>４．在宅サービス、計画相談支援、障害児相談支援事業所における環境整備への助成事業の用途欄の各番号について</t>
    <rPh sb="41" eb="43">
      <t>ヨウト</t>
    </rPh>
    <rPh sb="43" eb="44">
      <t>ラン</t>
    </rPh>
    <rPh sb="45" eb="46">
      <t>カク</t>
    </rPh>
    <rPh sb="46" eb="48">
      <t>バンゴウ</t>
    </rPh>
    <phoneticPr fontId="3"/>
  </si>
  <si>
    <t>共同生活援助（外部サービス利用型）</t>
    <rPh sb="0" eb="2">
      <t>キョウドウ</t>
    </rPh>
    <rPh sb="2" eb="4">
      <t>セイカツ</t>
    </rPh>
    <rPh sb="4" eb="6">
      <t>エンジョ</t>
    </rPh>
    <rPh sb="7" eb="9">
      <t>ガイブ</t>
    </rPh>
    <rPh sb="13" eb="15">
      <t>リヨウ</t>
    </rPh>
    <rPh sb="15" eb="16">
      <t>ガタ</t>
    </rPh>
    <phoneticPr fontId="3"/>
  </si>
  <si>
    <t>地域定着支援</t>
    <rPh sb="0" eb="2">
      <t>チイキ</t>
    </rPh>
    <rPh sb="2" eb="4">
      <t>テイチャク</t>
    </rPh>
    <rPh sb="4" eb="6">
      <t>シエン</t>
    </rPh>
    <phoneticPr fontId="3"/>
  </si>
  <si>
    <t>同行援護</t>
    <rPh sb="0" eb="2">
      <t>ドウコウ</t>
    </rPh>
    <rPh sb="2" eb="4">
      <t>エンゴ</t>
    </rPh>
    <phoneticPr fontId="3"/>
  </si>
  <si>
    <t>重度訪問介護</t>
    <rPh sb="0" eb="2">
      <t>ジュウド</t>
    </rPh>
    <rPh sb="2" eb="4">
      <t>ホウモン</t>
    </rPh>
    <rPh sb="4" eb="6">
      <t>カイゴ</t>
    </rPh>
    <phoneticPr fontId="3"/>
  </si>
  <si>
    <t>居宅介護</t>
    <rPh sb="0" eb="2">
      <t>キョタク</t>
    </rPh>
    <rPh sb="2" eb="4">
      <t>カイゴ</t>
    </rPh>
    <phoneticPr fontId="3"/>
  </si>
  <si>
    <t>医療型障害児入所施設</t>
    <rPh sb="0" eb="2">
      <t>イリョウ</t>
    </rPh>
    <rPh sb="2" eb="3">
      <t>ガタ</t>
    </rPh>
    <rPh sb="3" eb="6">
      <t>ショウガイジ</t>
    </rPh>
    <rPh sb="6" eb="8">
      <t>ニュウショ</t>
    </rPh>
    <rPh sb="8" eb="10">
      <t>シセツ</t>
    </rPh>
    <phoneticPr fontId="3"/>
  </si>
  <si>
    <t>福祉型障害児入所施設</t>
    <rPh sb="0" eb="2">
      <t>フクシ</t>
    </rPh>
    <rPh sb="2" eb="3">
      <t>ガタ</t>
    </rPh>
    <rPh sb="3" eb="6">
      <t>ショウガイジ</t>
    </rPh>
    <rPh sb="6" eb="8">
      <t>ニュウショ</t>
    </rPh>
    <rPh sb="8" eb="10">
      <t>シセツ</t>
    </rPh>
    <phoneticPr fontId="3"/>
  </si>
  <si>
    <t>共同生活援助（介護サービス包括型）</t>
    <rPh sb="0" eb="2">
      <t>キョウドウ</t>
    </rPh>
    <rPh sb="2" eb="4">
      <t>セイカツ</t>
    </rPh>
    <rPh sb="4" eb="6">
      <t>エンジョ</t>
    </rPh>
    <rPh sb="7" eb="9">
      <t>カイゴ</t>
    </rPh>
    <rPh sb="13" eb="15">
      <t>ホウカツ</t>
    </rPh>
    <rPh sb="15" eb="16">
      <t>ガタ</t>
    </rPh>
    <phoneticPr fontId="3"/>
  </si>
  <si>
    <t>施設入所支援</t>
    <rPh sb="0" eb="2">
      <t>シセツ</t>
    </rPh>
    <rPh sb="2" eb="4">
      <t>ニュウショ</t>
    </rPh>
    <rPh sb="4" eb="6">
      <t>シエン</t>
    </rPh>
    <phoneticPr fontId="3"/>
  </si>
  <si>
    <t>就労定着支援</t>
    <rPh sb="0" eb="2">
      <t>シュウロウ</t>
    </rPh>
    <rPh sb="2" eb="4">
      <t>テイチャク</t>
    </rPh>
    <rPh sb="4" eb="6">
      <t>シエン</t>
    </rPh>
    <phoneticPr fontId="3"/>
  </si>
  <si>
    <t>就労継続支援A型</t>
    <rPh sb="0" eb="2">
      <t>シュウロウ</t>
    </rPh>
    <rPh sb="2" eb="4">
      <t>ケイゾク</t>
    </rPh>
    <rPh sb="4" eb="6">
      <t>シエン</t>
    </rPh>
    <rPh sb="7" eb="8">
      <t>ガタ</t>
    </rPh>
    <phoneticPr fontId="3"/>
  </si>
  <si>
    <t>宿泊型自立訓練</t>
    <rPh sb="0" eb="3">
      <t>シュクハクガタ</t>
    </rPh>
    <rPh sb="3" eb="5">
      <t>ジリツ</t>
    </rPh>
    <rPh sb="5" eb="7">
      <t>クンレン</t>
    </rPh>
    <phoneticPr fontId="3"/>
  </si>
  <si>
    <t>自立訓練（機能訓練）</t>
    <rPh sb="0" eb="2">
      <t>ジリツ</t>
    </rPh>
    <rPh sb="2" eb="4">
      <t>クンレン</t>
    </rPh>
    <rPh sb="5" eb="7">
      <t>キノウ</t>
    </rPh>
    <rPh sb="7" eb="9">
      <t>クンレン</t>
    </rPh>
    <phoneticPr fontId="3"/>
  </si>
  <si>
    <t>障害福祉慰労金事業</t>
    <rPh sb="0" eb="2">
      <t>ショウガイ</t>
    </rPh>
    <rPh sb="2" eb="4">
      <t>フクシ</t>
    </rPh>
    <rPh sb="4" eb="7">
      <t>イロウキン</t>
    </rPh>
    <rPh sb="7" eb="9">
      <t>ジギョウ</t>
    </rPh>
    <phoneticPr fontId="3"/>
  </si>
  <si>
    <t>再開支援
助成事業</t>
    <rPh sb="0" eb="2">
      <t>サイカイ</t>
    </rPh>
    <rPh sb="2" eb="4">
      <t>シエン</t>
    </rPh>
    <rPh sb="5" eb="7">
      <t>ジョセイ</t>
    </rPh>
    <rPh sb="7" eb="9">
      <t>ジギョウ</t>
    </rPh>
    <phoneticPr fontId="3"/>
  </si>
  <si>
    <t>感染症対
策徹底支
援事業</t>
    <rPh sb="0" eb="2">
      <t>カンセン</t>
    </rPh>
    <rPh sb="2" eb="3">
      <t>ショウ</t>
    </rPh>
    <rPh sb="3" eb="4">
      <t>タイ</t>
    </rPh>
    <rPh sb="5" eb="6">
      <t>サク</t>
    </rPh>
    <rPh sb="6" eb="8">
      <t>テッテイ</t>
    </rPh>
    <rPh sb="8" eb="9">
      <t>シ</t>
    </rPh>
    <rPh sb="10" eb="11">
      <t>エン</t>
    </rPh>
    <rPh sb="11" eb="13">
      <t>ジギョウ</t>
    </rPh>
    <phoneticPr fontId="3"/>
  </si>
  <si>
    <r>
      <t>※本表はこの実績報告書に含まれるすべての個票の「障害福祉慰労金事業」に共通するものとして作成してください。（</t>
    </r>
    <r>
      <rPr>
        <b/>
        <u/>
        <sz val="8"/>
        <color auto="1"/>
        <rFont val="ＭＳ Ｐ明朝"/>
      </rPr>
      <t>この実績報告書に含まれない職員については記載しないでください。</t>
    </r>
    <r>
      <rPr>
        <b/>
        <sz val="8"/>
        <color auto="1"/>
        <rFont val="ＭＳ Ｐ明朝"/>
      </rPr>
      <t>）</t>
    </r>
    <rPh sb="24" eb="26">
      <t>ショウガイ</t>
    </rPh>
    <rPh sb="26" eb="28">
      <t>フクシ</t>
    </rPh>
    <rPh sb="56" eb="58">
      <t>ジッセキ</t>
    </rPh>
    <rPh sb="58" eb="61">
      <t>ホウコクショ</t>
    </rPh>
    <rPh sb="62" eb="63">
      <t>フク</t>
    </rPh>
    <rPh sb="67" eb="69">
      <t>ショクイン</t>
    </rPh>
    <rPh sb="74" eb="76">
      <t>キサイ</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</si>
</sst>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11">
    <numFmt numFmtId="178" formatCode="#,##0.0_ "/>
    <numFmt numFmtId="181" formatCode="#,##0.0_);[Red]\(#,##0.0\)"/>
    <numFmt numFmtId="184" formatCode="#,##0;&quot;△ &quot;#,##0"/>
    <numFmt numFmtId="179" formatCode="#,##0;\-#,##0;&quot;&quot;"/>
    <numFmt numFmtId="176" formatCode="#,##0_ "/>
    <numFmt numFmtId="183" formatCode="#,##0_ ;[Red]\-#,##0\ "/>
    <numFmt numFmtId="180" formatCode="#,##0_);[Red]\(#,##0\)"/>
    <numFmt numFmtId="177" formatCode="0.0_);[Red]\(0.0\)"/>
    <numFmt numFmtId="182" formatCode="0_ "/>
    <numFmt numFmtId="185" formatCode="[$-F800]dddd\,\ mmmm\ dd\,\ yyyy"/>
    <numFmt numFmtId="186" formatCode="yyyy&quot;年&quot;m&quot;月&quot;d&quot;日&quot;;@"/>
  </numFmts>
  <fonts count="35">
    <font>
      <sz val="11"/>
      <color auto="1"/>
      <name val="ＭＳ Ｐゴシック"/>
      <family val="3"/>
    </font>
    <font>
      <sz val="11"/>
      <color auto="1"/>
      <name val="ＭＳ Ｐゴシック"/>
      <family val="3"/>
    </font>
    <font>
      <sz val="11"/>
      <color theme="1"/>
      <name val="ＭＳ Ｐゴシック"/>
      <family val="3"/>
      <scheme val="minor"/>
    </font>
    <font>
      <sz val="6"/>
      <color auto="1"/>
      <name val="ＭＳ Ｐゴシック"/>
      <family val="3"/>
    </font>
    <font>
      <sz val="10"/>
      <color auto="1"/>
      <name val="ＭＳ 明朝"/>
      <family val="1"/>
    </font>
    <font>
      <sz val="11"/>
      <color auto="1"/>
      <name val="ＭＳ 明朝"/>
      <family val="1"/>
    </font>
    <font>
      <sz val="9"/>
      <color auto="1"/>
      <name val="ＭＳ 明朝"/>
      <family val="1"/>
    </font>
    <font>
      <b/>
      <sz val="10"/>
      <color auto="1"/>
      <name val="ＭＳ 明朝"/>
      <family val="1"/>
    </font>
    <font>
      <sz val="11"/>
      <color auto="1"/>
      <name val="ＭＳ Ｐ明朝"/>
      <family val="1"/>
    </font>
    <font>
      <b/>
      <sz val="10"/>
      <color auto="1"/>
      <name val="ＭＳ Ｐ明朝"/>
      <family val="1"/>
    </font>
    <font>
      <sz val="10"/>
      <color auto="1"/>
      <name val="ＭＳ Ｐ明朝"/>
      <family val="1"/>
    </font>
    <font>
      <sz val="9"/>
      <color auto="1"/>
      <name val="ＭＳ Ｐ明朝"/>
      <family val="1"/>
    </font>
    <font>
      <b/>
      <sz val="11"/>
      <color auto="1"/>
      <name val="ＭＳ Ｐ明朝"/>
      <family val="1"/>
    </font>
    <font>
      <b/>
      <sz val="12"/>
      <color auto="1"/>
      <name val="ＭＳ Ｐ明朝"/>
      <family val="1"/>
    </font>
    <font>
      <b/>
      <sz val="9"/>
      <color auto="1"/>
      <name val="ＭＳ Ｐ明朝"/>
      <family val="1"/>
    </font>
    <font>
      <sz val="8"/>
      <color auto="1"/>
      <name val="ＭＳ Ｐ明朝"/>
      <family val="1"/>
    </font>
    <font>
      <sz val="6"/>
      <color auto="1"/>
      <name val="ＭＳ Ｐ明朝"/>
      <family val="1"/>
    </font>
    <font>
      <sz val="10"/>
      <color theme="0"/>
      <name val="ＭＳ Ｐ明朝"/>
      <family val="1"/>
    </font>
    <font>
      <sz val="14"/>
      <color theme="1"/>
      <name val="ＭＳ Ｐゴシック"/>
      <family val="3"/>
      <scheme val="minor"/>
    </font>
    <font>
      <sz val="16"/>
      <color theme="1"/>
      <name val="ＭＳ Ｐゴシック"/>
      <family val="3"/>
      <scheme val="minor"/>
    </font>
    <font>
      <sz val="12"/>
      <color theme="1"/>
      <name val="ＭＳ Ｐゴシック"/>
      <family val="3"/>
      <scheme val="minor"/>
    </font>
    <font>
      <sz val="10"/>
      <color theme="1"/>
      <name val="ＭＳ Ｐゴシック"/>
      <family val="3"/>
      <scheme val="minor"/>
    </font>
    <font>
      <b/>
      <sz val="12"/>
      <color theme="1"/>
      <name val="ＭＳ Ｐゴシック"/>
      <family val="3"/>
      <scheme val="minor"/>
    </font>
    <font>
      <sz val="9"/>
      <color theme="1"/>
      <name val="ＭＳ Ｐゴシック"/>
      <family val="3"/>
      <scheme val="minor"/>
    </font>
    <font>
      <sz val="10"/>
      <color theme="1"/>
      <name val="ＭＳ Ｐ明朝"/>
      <family val="1"/>
    </font>
    <font>
      <b/>
      <sz val="8"/>
      <color auto="1"/>
      <name val="ＭＳ Ｐ明朝"/>
      <family val="1"/>
    </font>
    <font>
      <sz val="11"/>
      <color theme="1"/>
      <name val="ＭＳ Ｐ明朝"/>
      <family val="1"/>
    </font>
    <font>
      <b/>
      <sz val="12"/>
      <color theme="1"/>
      <name val="ＭＳ Ｐ明朝"/>
      <family val="1"/>
    </font>
    <font>
      <b/>
      <sz val="10"/>
      <color theme="1"/>
      <name val="ＭＳ Ｐ明朝"/>
      <family val="1"/>
    </font>
    <font>
      <sz val="5"/>
      <color auto="1"/>
      <name val="ＭＳ Ｐゴシック"/>
      <family val="3"/>
    </font>
    <font>
      <sz val="6"/>
      <color auto="1"/>
      <name val="ＭＳ Ｐゴシック"/>
      <family val="3"/>
    </font>
    <font>
      <b/>
      <sz val="11"/>
      <color rgb="FFFF0000"/>
      <name val="ＭＳ Ｐゴシック"/>
      <family val="3"/>
    </font>
    <font>
      <sz val="6"/>
      <color auto="1"/>
      <name val="游ゴシック"/>
      <family val="3"/>
    </font>
    <font>
      <sz val="11"/>
      <color auto="1"/>
      <name val="ＭＳ Ｐゴシック"/>
      <family val="3"/>
    </font>
    <font>
      <sz val="11"/>
      <color theme="1"/>
      <name val="ＭＳ Ｐゴシック"/>
      <family val="3"/>
      <scheme val="minor"/>
    </font>
  </fonts>
  <fills count="12">
    <fill>
      <patternFill patternType="none"/>
    </fill>
    <fill>
      <patternFill patternType="gray125"/>
    </fill>
    <fill>
      <patternFill patternType="solid">
        <fgColor theme="0"/>
        <bgColor indexed="64"/>
      </patternFill>
    </fill>
    <fill>
      <patternFill patternType="solid">
        <fgColor theme="4" tint="0.8"/>
        <bgColor indexed="64"/>
      </patternFill>
    </fill>
    <fill>
      <patternFill patternType="solid">
        <fgColor theme="0" tint="-5.e-002"/>
        <bgColor indexed="64"/>
      </patternFill>
    </fill>
    <fill>
      <patternFill patternType="solid">
        <fgColor rgb="FFFFFF00"/>
        <bgColor indexed="64"/>
      </patternFill>
    </fill>
    <fill>
      <patternFill patternType="solid">
        <fgColor rgb="FFFFFFCC"/>
        <bgColor indexed="64"/>
      </patternFill>
    </fill>
    <fill>
      <patternFill patternType="solid">
        <fgColor theme="6" tint="0.4"/>
        <bgColor indexed="64"/>
      </patternFill>
    </fill>
    <fill>
      <patternFill patternType="solid">
        <fgColor theme="8" tint="0.8"/>
        <bgColor indexed="64"/>
      </patternFill>
    </fill>
    <fill>
      <patternFill patternType="solid">
        <fgColor theme="0" tint="-0.15"/>
        <bgColor indexed="64"/>
      </patternFill>
    </fill>
    <fill>
      <patternFill patternType="solid">
        <fgColor theme="6" tint="0.8"/>
        <bgColor indexed="64"/>
      </patternFill>
    </fill>
    <fill>
      <patternFill patternType="solid">
        <fgColor theme="7" tint="0.6"/>
        <bgColor indexed="64"/>
      </patternFill>
    </fill>
  </fills>
  <borders count="74">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diagonal/>
    </border>
    <border>
      <left style="thin">
        <color indexed="64"/>
      </left>
      <right/>
      <top/>
      <bottom/>
      <diagonal/>
    </border>
    <border>
      <left style="thin">
        <color indexed="64"/>
      </left>
      <right/>
      <top/>
      <bottom style="hair">
        <color indexed="64"/>
      </bottom>
      <diagonal/>
    </border>
    <border>
      <left/>
      <right/>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bottom style="hair">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auto="1"/>
      </top>
      <bottom style="hair">
        <color auto="1"/>
      </bottom>
      <diagonal/>
    </border>
    <border>
      <left/>
      <right style="medium">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auto="1"/>
      </top>
      <bottom/>
      <diagonal/>
    </border>
    <border>
      <left/>
      <right style="medium">
        <color indexed="64"/>
      </right>
      <top style="hair">
        <color auto="1"/>
      </top>
      <bottom style="medium">
        <color indexed="64"/>
      </bottom>
      <diagonal/>
    </border>
  </borders>
  <cellStyleXfs count="8">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38" fontId="1" fillId="0" borderId="0" applyFont="0" applyFill="0" applyBorder="0" applyAlignment="0" applyProtection="0">
      <alignment vertical="center"/>
    </xf>
  </cellStyleXfs>
  <cellXfs count="469">
    <xf numFmtId="0" fontId="0" fillId="0" borderId="0" xfId="0">
      <alignment vertical="center"/>
    </xf>
    <xf numFmtId="0" fontId="4" fillId="0" borderId="0" xfId="0" applyFont="1">
      <alignment vertical="center"/>
    </xf>
    <xf numFmtId="0" fontId="4" fillId="2" borderId="0" xfId="0" applyFont="1" applyFill="1">
      <alignment vertical="center"/>
    </xf>
    <xf numFmtId="0" fontId="5" fillId="2" borderId="0" xfId="0" applyFont="1" applyFill="1" applyAlignment="1">
      <alignment horizontal="center" vertical="center"/>
    </xf>
    <xf numFmtId="0" fontId="5" fillId="2" borderId="0" xfId="0" applyFont="1" applyFill="1">
      <alignment vertical="center"/>
    </xf>
    <xf numFmtId="0" fontId="5" fillId="0" borderId="0" xfId="0" applyFont="1" applyFill="1" applyAlignment="1">
      <alignment horizontal="right" vertical="center"/>
    </xf>
    <xf numFmtId="0" fontId="5" fillId="2" borderId="0" xfId="0" applyFont="1" applyFill="1" applyAlignment="1">
      <alignment horizontal="right" vertical="center"/>
    </xf>
    <xf numFmtId="0" fontId="5" fillId="3" borderId="0" xfId="0" applyFont="1" applyFill="1" applyAlignment="1">
      <alignment vertical="top" wrapText="1"/>
    </xf>
    <xf numFmtId="0" fontId="5" fillId="2" borderId="0" xfId="0" applyFont="1" applyFill="1" applyBorder="1">
      <alignment vertical="center"/>
    </xf>
    <xf numFmtId="0" fontId="5" fillId="2" borderId="0" xfId="0" applyFont="1" applyFill="1" applyAlignment="1">
      <alignment vertical="center"/>
    </xf>
    <xf numFmtId="0" fontId="6" fillId="2" borderId="0" xfId="0" applyFont="1" applyFill="1" applyAlignment="1">
      <alignment vertical="center"/>
    </xf>
    <xf numFmtId="0" fontId="5" fillId="2" borderId="0" xfId="0" applyFont="1" applyFill="1" applyBorder="1" applyAlignment="1">
      <alignment horizontal="center" vertical="center"/>
    </xf>
    <xf numFmtId="0" fontId="6" fillId="2" borderId="0" xfId="0" applyFont="1" applyFill="1" applyBorder="1" applyAlignment="1">
      <alignment vertical="center"/>
    </xf>
    <xf numFmtId="176" fontId="5" fillId="2" borderId="0" xfId="0" applyNumberFormat="1" applyFont="1" applyFill="1" applyAlignment="1">
      <alignment vertical="center"/>
    </xf>
    <xf numFmtId="177" fontId="5" fillId="2" borderId="0" xfId="0" applyNumberFormat="1" applyFont="1" applyFill="1" applyAlignment="1">
      <alignment vertical="center"/>
    </xf>
    <xf numFmtId="0" fontId="4" fillId="4" borderId="1" xfId="0" applyFont="1" applyFill="1" applyBorder="1" applyAlignment="1">
      <alignment vertical="center"/>
    </xf>
    <xf numFmtId="0" fontId="4" fillId="4" borderId="2" xfId="0" applyFont="1" applyFill="1" applyBorder="1" applyAlignment="1">
      <alignment vertical="center"/>
    </xf>
    <xf numFmtId="0" fontId="4" fillId="4" borderId="3" xfId="0" applyFont="1" applyFill="1" applyBorder="1" applyAlignment="1">
      <alignment vertical="center"/>
    </xf>
    <xf numFmtId="0" fontId="4" fillId="4" borderId="4" xfId="0" applyFont="1" applyFill="1" applyBorder="1" applyAlignment="1">
      <alignment vertical="center"/>
    </xf>
    <xf numFmtId="0" fontId="4" fillId="4" borderId="5" xfId="0" applyFont="1" applyFill="1" applyBorder="1" applyAlignment="1">
      <alignment vertical="center"/>
    </xf>
    <xf numFmtId="0" fontId="4" fillId="4" borderId="6" xfId="0" applyFont="1" applyFill="1" applyBorder="1" applyAlignment="1">
      <alignment vertical="center"/>
    </xf>
    <xf numFmtId="0" fontId="5" fillId="3" borderId="0" xfId="0" applyFont="1" applyFill="1">
      <alignment vertical="center"/>
    </xf>
    <xf numFmtId="0" fontId="5" fillId="3" borderId="0" xfId="0" applyFont="1" applyFill="1" applyAlignment="1">
      <alignment horizontal="left" vertical="center"/>
    </xf>
    <xf numFmtId="176" fontId="6" fillId="2" borderId="0" xfId="0" applyNumberFormat="1" applyFont="1" applyFill="1" applyAlignment="1">
      <alignment vertical="center"/>
    </xf>
    <xf numFmtId="178" fontId="6" fillId="2" borderId="0" xfId="0" applyNumberFormat="1" applyFont="1" applyFill="1" applyAlignment="1">
      <alignment vertical="center"/>
    </xf>
    <xf numFmtId="0" fontId="4" fillId="4" borderId="7" xfId="0" applyFont="1" applyFill="1" applyBorder="1">
      <alignment vertical="center"/>
    </xf>
    <xf numFmtId="0" fontId="4" fillId="4" borderId="0" xfId="0" applyFont="1" applyFill="1">
      <alignment vertical="center"/>
    </xf>
    <xf numFmtId="0" fontId="4" fillId="4" borderId="1" xfId="0" applyFont="1" applyFill="1" applyBorder="1" applyAlignment="1">
      <alignment horizontal="center" vertical="center"/>
    </xf>
    <xf numFmtId="0" fontId="4" fillId="4" borderId="4" xfId="0" applyFont="1" applyFill="1" applyBorder="1" applyAlignment="1">
      <alignment horizontal="center" vertical="center"/>
    </xf>
    <xf numFmtId="0" fontId="5" fillId="3" borderId="0" xfId="0" applyFont="1" applyFill="1" applyAlignment="1">
      <alignment vertical="center"/>
    </xf>
    <xf numFmtId="0" fontId="4" fillId="4" borderId="8" xfId="0" applyFont="1" applyFill="1" applyBorder="1">
      <alignment vertical="center"/>
    </xf>
    <xf numFmtId="0" fontId="4" fillId="4" borderId="8" xfId="0" applyFont="1" applyFill="1" applyBorder="1" applyAlignment="1">
      <alignment horizontal="center" vertical="center"/>
    </xf>
    <xf numFmtId="0" fontId="5" fillId="3" borderId="0" xfId="0" applyFont="1" applyFill="1" applyAlignment="1">
      <alignment horizontal="right" vertical="center"/>
    </xf>
    <xf numFmtId="0" fontId="4" fillId="3" borderId="9" xfId="0" applyFont="1" applyFill="1" applyBorder="1" applyAlignment="1">
      <alignment vertical="center" shrinkToFit="1"/>
    </xf>
    <xf numFmtId="0" fontId="5" fillId="3" borderId="0" xfId="0" applyFont="1" applyFill="1" applyAlignment="1">
      <alignment horizontal="center" vertical="center"/>
    </xf>
    <xf numFmtId="0" fontId="4" fillId="0" borderId="0" xfId="0" applyFont="1" applyAlignment="1">
      <alignment horizontal="right" vertical="center"/>
    </xf>
    <xf numFmtId="0" fontId="7" fillId="0" borderId="0" xfId="0" applyFont="1" applyBorder="1">
      <alignment vertical="center"/>
    </xf>
    <xf numFmtId="0" fontId="4" fillId="0" borderId="0" xfId="0" applyFont="1" applyBorder="1">
      <alignment vertical="center"/>
    </xf>
    <xf numFmtId="0" fontId="6" fillId="0" borderId="0" xfId="0" applyFont="1" applyBorder="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Alignment="1">
      <alignment vertical="center"/>
    </xf>
    <xf numFmtId="0" fontId="8" fillId="0" borderId="0" xfId="0" applyFont="1">
      <alignment vertical="center"/>
    </xf>
    <xf numFmtId="0" fontId="9" fillId="0" borderId="0" xfId="0" applyFont="1" applyFill="1" applyBorder="1" applyAlignment="1">
      <alignment horizontal="left" vertical="center"/>
    </xf>
    <xf numFmtId="0" fontId="8" fillId="4" borderId="9" xfId="0" applyFont="1" applyFill="1" applyBorder="1" applyAlignment="1">
      <alignment horizontal="center" vertical="center" shrinkToFit="1"/>
    </xf>
    <xf numFmtId="179" fontId="8" fillId="0" borderId="9" xfId="0" applyNumberFormat="1" applyFont="1" applyBorder="1" applyAlignment="1">
      <alignment horizontal="center" vertical="center" shrinkToFit="1"/>
    </xf>
    <xf numFmtId="0" fontId="10" fillId="0" borderId="0" xfId="0" applyFont="1">
      <alignment vertical="center"/>
    </xf>
    <xf numFmtId="0" fontId="10" fillId="0" borderId="0" xfId="0" applyFont="1" applyAlignment="1">
      <alignment horizontal="center" vertical="center" shrinkToFit="1"/>
    </xf>
    <xf numFmtId="0" fontId="10" fillId="0" borderId="0" xfId="0" applyFont="1" applyAlignment="1">
      <alignment horizontal="center" vertical="center"/>
    </xf>
    <xf numFmtId="0" fontId="10" fillId="4" borderId="9" xfId="0" applyFont="1" applyFill="1" applyBorder="1" applyAlignment="1">
      <alignment horizontal="center" vertical="center" wrapText="1"/>
    </xf>
    <xf numFmtId="0" fontId="8" fillId="0" borderId="9" xfId="0" applyNumberFormat="1" applyFont="1" applyBorder="1" applyAlignment="1">
      <alignment vertical="center" shrinkToFit="1"/>
    </xf>
    <xf numFmtId="0" fontId="8" fillId="0" borderId="0" xfId="0" applyFont="1">
      <alignment vertical="center"/>
    </xf>
    <xf numFmtId="0" fontId="10" fillId="4" borderId="9" xfId="0" applyFont="1" applyFill="1" applyBorder="1" applyAlignment="1">
      <alignment horizontal="center" vertical="center"/>
    </xf>
    <xf numFmtId="49" fontId="8" fillId="0" borderId="9" xfId="0" applyNumberFormat="1" applyFont="1" applyBorder="1" applyAlignment="1">
      <alignment vertical="center" shrinkToFit="1"/>
    </xf>
    <xf numFmtId="0" fontId="10" fillId="0" borderId="0" xfId="0" applyFont="1" applyAlignment="1">
      <alignment horizontal="left" vertical="center"/>
    </xf>
    <xf numFmtId="0" fontId="10" fillId="4" borderId="10"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12" xfId="0" applyFont="1" applyFill="1" applyBorder="1" applyAlignment="1">
      <alignment horizontal="center" vertical="center"/>
    </xf>
    <xf numFmtId="0" fontId="10" fillId="4" borderId="13" xfId="0" applyFont="1" applyFill="1" applyBorder="1" applyAlignment="1">
      <alignment horizontal="center" vertical="center"/>
    </xf>
    <xf numFmtId="0" fontId="10" fillId="4" borderId="14" xfId="0" applyFont="1" applyFill="1" applyBorder="1" applyAlignment="1">
      <alignment horizontal="center" vertical="center"/>
    </xf>
    <xf numFmtId="0" fontId="10" fillId="4" borderId="7" xfId="0" applyFont="1" applyFill="1" applyBorder="1" applyAlignment="1">
      <alignment horizontal="center" vertical="center"/>
    </xf>
    <xf numFmtId="0" fontId="11" fillId="4" borderId="1" xfId="0" applyFont="1" applyFill="1" applyBorder="1" applyAlignment="1">
      <alignment horizontal="center" vertical="center" shrinkToFit="1"/>
    </xf>
    <xf numFmtId="0" fontId="11" fillId="4" borderId="2" xfId="0" applyFont="1" applyFill="1" applyBorder="1" applyAlignment="1">
      <alignment horizontal="center" vertical="center" shrinkToFit="1"/>
    </xf>
    <xf numFmtId="0" fontId="11" fillId="4" borderId="12" xfId="0" applyFont="1" applyFill="1" applyBorder="1" applyAlignment="1">
      <alignment horizontal="center" vertical="center" wrapText="1"/>
    </xf>
    <xf numFmtId="179" fontId="8" fillId="0" borderId="9" xfId="7" applyNumberFormat="1" applyFont="1" applyBorder="1" applyAlignment="1">
      <alignment vertical="center" shrinkToFit="1"/>
    </xf>
    <xf numFmtId="0" fontId="11" fillId="4" borderId="4" xfId="0" applyFont="1" applyFill="1" applyBorder="1" applyAlignment="1">
      <alignment horizontal="center" vertical="center" shrinkToFit="1"/>
    </xf>
    <xf numFmtId="0" fontId="11" fillId="4" borderId="9" xfId="0" applyFont="1" applyFill="1" applyBorder="1" applyAlignment="1">
      <alignment horizontal="center" vertical="center" wrapText="1"/>
    </xf>
    <xf numFmtId="180" fontId="8" fillId="0" borderId="9" xfId="7" applyNumberFormat="1" applyFont="1" applyBorder="1" applyAlignment="1">
      <alignment vertical="center" shrinkToFit="1"/>
    </xf>
    <xf numFmtId="0" fontId="11" fillId="4" borderId="8" xfId="0" applyFont="1" applyFill="1" applyBorder="1" applyAlignment="1">
      <alignment horizontal="center" vertical="center" shrinkToFit="1"/>
    </xf>
    <xf numFmtId="0" fontId="11" fillId="4" borderId="10" xfId="0" applyFont="1" applyFill="1" applyBorder="1" applyAlignment="1">
      <alignment horizontal="center" vertical="center" wrapText="1"/>
    </xf>
    <xf numFmtId="181" fontId="8" fillId="0" borderId="9" xfId="7" applyNumberFormat="1" applyFont="1" applyBorder="1" applyAlignment="1">
      <alignment vertical="center" shrinkToFit="1"/>
    </xf>
    <xf numFmtId="180" fontId="8" fillId="0" borderId="1" xfId="7" applyNumberFormat="1" applyFont="1" applyBorder="1" applyAlignment="1">
      <alignment vertical="center" shrinkToFit="1"/>
    </xf>
    <xf numFmtId="0" fontId="11" fillId="4" borderId="10" xfId="0" applyFont="1" applyFill="1" applyBorder="1" applyAlignment="1">
      <alignment horizontal="center" vertical="center" wrapText="1" shrinkToFit="1"/>
    </xf>
    <xf numFmtId="0" fontId="11" fillId="4" borderId="11" xfId="0" applyFont="1" applyFill="1" applyBorder="1" applyAlignment="1">
      <alignment horizontal="center" vertical="center" shrinkToFit="1"/>
    </xf>
    <xf numFmtId="0" fontId="11" fillId="4" borderId="12" xfId="0" applyFont="1" applyFill="1" applyBorder="1" applyAlignment="1">
      <alignment horizontal="center" vertical="center" shrinkToFit="1"/>
    </xf>
    <xf numFmtId="176" fontId="8" fillId="0" borderId="1" xfId="7" applyNumberFormat="1" applyFont="1" applyBorder="1" applyAlignment="1">
      <alignment horizontal="right" vertical="center" shrinkToFit="1"/>
    </xf>
    <xf numFmtId="0" fontId="11" fillId="4" borderId="11" xfId="0" applyFont="1" applyFill="1" applyBorder="1" applyAlignment="1">
      <alignment horizontal="center" vertical="center"/>
    </xf>
    <xf numFmtId="0" fontId="11" fillId="4" borderId="12" xfId="0" applyFont="1" applyFill="1" applyBorder="1" applyAlignment="1">
      <alignment horizontal="center" vertical="center"/>
    </xf>
    <xf numFmtId="176" fontId="8" fillId="0" borderId="9" xfId="7" applyNumberFormat="1" applyFont="1" applyBorder="1" applyAlignment="1">
      <alignment horizontal="right" vertical="center" shrinkToFit="1"/>
    </xf>
    <xf numFmtId="0" fontId="12" fillId="5" borderId="15" xfId="0" applyFont="1" applyFill="1" applyBorder="1" applyAlignment="1">
      <alignment vertical="center"/>
    </xf>
    <xf numFmtId="0" fontId="13" fillId="0" borderId="0" xfId="0" applyFont="1">
      <alignment vertical="center"/>
    </xf>
    <xf numFmtId="0" fontId="8" fillId="5" borderId="16" xfId="0" applyFont="1" applyFill="1" applyBorder="1">
      <alignment vertical="center"/>
    </xf>
    <xf numFmtId="0" fontId="8" fillId="0" borderId="17" xfId="0" applyFont="1" applyBorder="1">
      <alignment vertical="center"/>
    </xf>
    <xf numFmtId="0" fontId="10" fillId="0" borderId="0" xfId="0" applyFont="1" applyFill="1">
      <alignment vertical="center"/>
    </xf>
    <xf numFmtId="0" fontId="8" fillId="6" borderId="1" xfId="0" applyFont="1" applyFill="1" applyBorder="1" applyAlignment="1">
      <alignment horizontal="center" vertical="center"/>
    </xf>
    <xf numFmtId="0" fontId="8" fillId="2" borderId="0" xfId="0" applyFont="1" applyFill="1" applyBorder="1" applyAlignment="1">
      <alignment horizontal="center" vertical="center"/>
    </xf>
    <xf numFmtId="0" fontId="10" fillId="6" borderId="1" xfId="0" applyFont="1" applyFill="1" applyBorder="1" applyAlignment="1">
      <alignment horizontal="center" vertical="center"/>
    </xf>
    <xf numFmtId="0" fontId="10" fillId="2" borderId="6" xfId="0" applyFont="1" applyFill="1" applyBorder="1" applyAlignment="1">
      <alignment horizontal="center" vertical="center"/>
    </xf>
    <xf numFmtId="0" fontId="11" fillId="4" borderId="1" xfId="0" applyFont="1" applyFill="1" applyBorder="1" applyAlignment="1">
      <alignment horizontal="center" vertical="center"/>
    </xf>
    <xf numFmtId="0" fontId="11" fillId="4" borderId="2"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1" xfId="0" applyFont="1" applyFill="1" applyBorder="1" applyAlignment="1">
      <alignment horizontal="left" vertical="center"/>
    </xf>
    <xf numFmtId="0" fontId="11" fillId="4" borderId="2" xfId="0" applyFont="1" applyFill="1" applyBorder="1" applyAlignment="1">
      <alignment vertical="center"/>
    </xf>
    <xf numFmtId="0" fontId="11" fillId="4" borderId="3" xfId="0" applyFont="1" applyFill="1" applyBorder="1" applyAlignment="1">
      <alignment vertical="center"/>
    </xf>
    <xf numFmtId="0" fontId="11" fillId="2" borderId="4" xfId="0" applyFont="1" applyFill="1" applyBorder="1" applyAlignment="1">
      <alignment vertical="center"/>
    </xf>
    <xf numFmtId="0" fontId="10" fillId="2" borderId="0" xfId="0" applyFont="1" applyFill="1" applyBorder="1" applyAlignment="1">
      <alignment vertical="center"/>
    </xf>
    <xf numFmtId="0" fontId="11" fillId="4" borderId="1" xfId="0" applyFont="1" applyFill="1" applyBorder="1" applyAlignment="1">
      <alignment vertical="center"/>
    </xf>
    <xf numFmtId="0" fontId="9" fillId="2" borderId="0" xfId="0" applyFont="1" applyFill="1" applyBorder="1" applyAlignment="1">
      <alignment horizontal="left" vertical="center"/>
    </xf>
    <xf numFmtId="0" fontId="9" fillId="2" borderId="0" xfId="0" applyFont="1" applyFill="1" applyBorder="1">
      <alignment vertical="center"/>
    </xf>
    <xf numFmtId="0" fontId="14" fillId="2" borderId="0" xfId="0" applyFont="1" applyFill="1" applyBorder="1" applyAlignment="1">
      <alignment vertical="center"/>
    </xf>
    <xf numFmtId="0" fontId="11" fillId="2" borderId="0" xfId="0" applyFont="1" applyFill="1" applyBorder="1" applyAlignment="1">
      <alignment vertical="center"/>
    </xf>
    <xf numFmtId="49" fontId="11" fillId="7" borderId="18" xfId="0" applyNumberFormat="1" applyFont="1" applyFill="1" applyBorder="1" applyAlignment="1">
      <alignment vertical="center"/>
    </xf>
    <xf numFmtId="49" fontId="11" fillId="7" borderId="19" xfId="0" applyNumberFormat="1" applyFont="1" applyFill="1" applyBorder="1" applyAlignment="1">
      <alignment vertical="center"/>
    </xf>
    <xf numFmtId="49" fontId="11" fillId="7" borderId="20" xfId="0" applyNumberFormat="1" applyFont="1" applyFill="1" applyBorder="1" applyAlignment="1">
      <alignment vertical="center"/>
    </xf>
    <xf numFmtId="49" fontId="11" fillId="2" borderId="1" xfId="0" applyNumberFormat="1" applyFont="1" applyFill="1" applyBorder="1" applyAlignment="1">
      <alignment vertical="center"/>
    </xf>
    <xf numFmtId="49" fontId="11" fillId="2" borderId="0" xfId="0" applyNumberFormat="1" applyFont="1" applyFill="1" applyBorder="1" applyAlignment="1">
      <alignment horizontal="center" vertical="center" wrapText="1"/>
    </xf>
    <xf numFmtId="0" fontId="9" fillId="2" borderId="0" xfId="0" applyFont="1" applyFill="1" applyBorder="1" applyAlignment="1">
      <alignment horizontal="left"/>
    </xf>
    <xf numFmtId="182" fontId="11" fillId="4" borderId="2" xfId="0" applyNumberFormat="1" applyFont="1" applyFill="1" applyBorder="1" applyAlignment="1">
      <alignment vertical="center" wrapText="1"/>
    </xf>
    <xf numFmtId="182" fontId="11" fillId="4" borderId="1" xfId="0" applyNumberFormat="1" applyFont="1" applyFill="1" applyBorder="1" applyAlignment="1">
      <alignment vertical="center" wrapText="1"/>
    </xf>
    <xf numFmtId="0" fontId="11" fillId="2" borderId="0" xfId="0" applyFont="1" applyFill="1">
      <alignment vertical="center"/>
    </xf>
    <xf numFmtId="0" fontId="8" fillId="6" borderId="4" xfId="0" applyFont="1" applyFill="1" applyBorder="1" applyAlignment="1">
      <alignment horizontal="center" vertical="center"/>
    </xf>
    <xf numFmtId="0" fontId="10" fillId="6" borderId="4" xfId="0" applyFont="1" applyFill="1" applyBorder="1" applyAlignment="1">
      <alignment horizontal="center" vertical="center"/>
    </xf>
    <xf numFmtId="0" fontId="11" fillId="4" borderId="4"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6" xfId="0" applyFont="1" applyFill="1" applyBorder="1" applyAlignment="1">
      <alignment horizontal="center" vertical="center"/>
    </xf>
    <xf numFmtId="0" fontId="11" fillId="4" borderId="4" xfId="0" applyFont="1" applyFill="1" applyBorder="1" applyAlignment="1">
      <alignment horizontal="left" vertical="center"/>
    </xf>
    <xf numFmtId="0" fontId="11" fillId="4" borderId="5" xfId="0" applyFont="1" applyFill="1" applyBorder="1" applyAlignment="1">
      <alignment vertical="center"/>
    </xf>
    <xf numFmtId="0" fontId="11" fillId="4" borderId="6" xfId="0" applyFont="1" applyFill="1" applyBorder="1" applyAlignment="1">
      <alignment vertical="center"/>
    </xf>
    <xf numFmtId="0" fontId="11" fillId="4" borderId="4" xfId="0" applyFont="1" applyFill="1" applyBorder="1" applyAlignment="1">
      <alignment vertical="center"/>
    </xf>
    <xf numFmtId="0" fontId="10" fillId="4" borderId="4" xfId="0" applyFont="1" applyFill="1" applyBorder="1" applyAlignment="1">
      <alignment horizontal="center" vertical="center"/>
    </xf>
    <xf numFmtId="49" fontId="11" fillId="7" borderId="21" xfId="0" applyNumberFormat="1" applyFont="1" applyFill="1" applyBorder="1" applyAlignment="1">
      <alignment vertical="center"/>
    </xf>
    <xf numFmtId="49" fontId="11" fillId="7" borderId="22" xfId="0" applyNumberFormat="1" applyFont="1" applyFill="1" applyBorder="1" applyAlignment="1">
      <alignment vertical="center"/>
    </xf>
    <xf numFmtId="49" fontId="11" fillId="7" borderId="23" xfId="0" applyNumberFormat="1" applyFont="1" applyFill="1" applyBorder="1" applyAlignment="1">
      <alignment vertical="center"/>
    </xf>
    <xf numFmtId="49" fontId="11" fillId="2" borderId="4" xfId="0" applyNumberFormat="1" applyFont="1" applyFill="1" applyBorder="1" applyAlignment="1">
      <alignment vertical="center" wrapText="1"/>
    </xf>
    <xf numFmtId="49" fontId="11" fillId="2" borderId="0" xfId="0" applyNumberFormat="1" applyFont="1" applyFill="1" applyBorder="1" applyAlignment="1">
      <alignment horizontal="center" wrapText="1"/>
    </xf>
    <xf numFmtId="182" fontId="0" fillId="0" borderId="5" xfId="0" applyNumberFormat="1" applyBorder="1">
      <alignment vertical="center"/>
    </xf>
    <xf numFmtId="182" fontId="0" fillId="0" borderId="4" xfId="0" applyNumberFormat="1" applyBorder="1">
      <alignment vertical="center"/>
    </xf>
    <xf numFmtId="0" fontId="10" fillId="2" borderId="0" xfId="0" applyFont="1" applyFill="1" applyBorder="1">
      <alignment vertical="center"/>
    </xf>
    <xf numFmtId="0" fontId="10" fillId="2" borderId="0" xfId="0" applyFont="1" applyFill="1" applyBorder="1" applyAlignment="1">
      <alignment vertical="top"/>
    </xf>
    <xf numFmtId="49" fontId="11" fillId="2" borderId="4" xfId="0" applyNumberFormat="1" applyFont="1" applyFill="1" applyBorder="1" applyAlignment="1">
      <alignment vertical="center"/>
    </xf>
    <xf numFmtId="0" fontId="8" fillId="2" borderId="0" xfId="0" applyFont="1" applyFill="1">
      <alignment vertical="center"/>
    </xf>
    <xf numFmtId="0" fontId="11" fillId="4" borderId="13" xfId="0" applyFont="1" applyFill="1" applyBorder="1" applyAlignment="1">
      <alignment horizontal="center" vertical="center"/>
    </xf>
    <xf numFmtId="0" fontId="11" fillId="4" borderId="7" xfId="0" applyFont="1" applyFill="1" applyBorder="1" applyAlignment="1">
      <alignment horizontal="center" vertical="center"/>
    </xf>
    <xf numFmtId="0" fontId="10" fillId="4" borderId="4" xfId="0" applyFont="1" applyFill="1" applyBorder="1" applyAlignment="1">
      <alignment vertical="center"/>
    </xf>
    <xf numFmtId="0" fontId="11" fillId="3" borderId="1" xfId="0" applyFont="1" applyFill="1" applyBorder="1" applyAlignment="1">
      <alignment horizontal="center" vertical="center"/>
    </xf>
    <xf numFmtId="0" fontId="11" fillId="3" borderId="4" xfId="0" applyFont="1" applyFill="1" applyBorder="1" applyAlignment="1">
      <alignment horizontal="center" vertical="center"/>
    </xf>
    <xf numFmtId="0" fontId="15" fillId="2" borderId="0" xfId="0" applyFont="1" applyFill="1" applyBorder="1" applyAlignment="1">
      <alignment vertical="center"/>
    </xf>
    <xf numFmtId="49" fontId="11" fillId="2" borderId="0" xfId="0" applyNumberFormat="1" applyFont="1" applyFill="1" applyBorder="1" applyAlignment="1">
      <alignment vertical="center" wrapText="1"/>
    </xf>
    <xf numFmtId="49" fontId="11" fillId="2" borderId="0" xfId="0" applyNumberFormat="1" applyFont="1" applyFill="1" applyBorder="1" applyAlignment="1">
      <alignment wrapText="1"/>
    </xf>
    <xf numFmtId="0" fontId="15" fillId="2" borderId="0" xfId="0" applyFont="1" applyFill="1" applyBorder="1" applyAlignment="1">
      <alignment vertical="center" shrinkToFit="1"/>
    </xf>
    <xf numFmtId="0" fontId="11" fillId="4" borderId="8" xfId="0" applyFont="1" applyFill="1" applyBorder="1" applyAlignment="1">
      <alignment horizontal="center" vertical="center"/>
    </xf>
    <xf numFmtId="0" fontId="11" fillId="3" borderId="8" xfId="0" applyFont="1" applyFill="1" applyBorder="1" applyAlignment="1">
      <alignment horizontal="center" vertical="center"/>
    </xf>
    <xf numFmtId="0" fontId="10" fillId="4" borderId="8" xfId="0" applyFont="1" applyFill="1" applyBorder="1" applyAlignment="1">
      <alignment vertical="center"/>
    </xf>
    <xf numFmtId="49" fontId="11" fillId="7" borderId="24" xfId="0" applyNumberFormat="1" applyFont="1" applyFill="1" applyBorder="1" applyAlignment="1">
      <alignment vertical="center"/>
    </xf>
    <xf numFmtId="49" fontId="11" fillId="7" borderId="25" xfId="0" applyNumberFormat="1" applyFont="1" applyFill="1" applyBorder="1" applyAlignment="1">
      <alignment vertical="center"/>
    </xf>
    <xf numFmtId="49" fontId="11" fillId="7" borderId="26" xfId="0" applyNumberFormat="1" applyFont="1" applyFill="1" applyBorder="1" applyAlignment="1">
      <alignment vertical="center"/>
    </xf>
    <xf numFmtId="49" fontId="11" fillId="2" borderId="8" xfId="0" applyNumberFormat="1" applyFont="1" applyFill="1" applyBorder="1" applyAlignment="1">
      <alignment vertical="center" wrapText="1"/>
    </xf>
    <xf numFmtId="49" fontId="4" fillId="3" borderId="3" xfId="0" applyNumberFormat="1" applyFont="1" applyFill="1" applyBorder="1" applyAlignment="1">
      <alignment horizontal="center" vertical="center" shrinkToFit="1"/>
    </xf>
    <xf numFmtId="0" fontId="11" fillId="0" borderId="3" xfId="0" applyFont="1" applyFill="1" applyBorder="1" applyAlignment="1">
      <alignment horizontal="center" vertical="center"/>
    </xf>
    <xf numFmtId="0" fontId="11" fillId="7" borderId="1" xfId="0" applyFont="1" applyFill="1" applyBorder="1" applyAlignment="1">
      <alignment vertical="center" shrinkToFit="1"/>
    </xf>
    <xf numFmtId="0" fontId="11" fillId="4" borderId="13" xfId="0" applyFont="1" applyFill="1" applyBorder="1" applyAlignment="1">
      <alignment vertical="center"/>
    </xf>
    <xf numFmtId="0" fontId="11" fillId="4" borderId="7" xfId="0" applyFont="1" applyFill="1" applyBorder="1" applyAlignment="1">
      <alignment vertical="center"/>
    </xf>
    <xf numFmtId="0" fontId="10" fillId="4" borderId="1" xfId="0" applyFont="1" applyFill="1" applyBorder="1" applyAlignment="1" applyProtection="1">
      <alignment vertical="center"/>
      <protection locked="0"/>
    </xf>
    <xf numFmtId="183" fontId="11" fillId="3" borderId="21" xfId="7" applyNumberFormat="1" applyFont="1" applyFill="1" applyBorder="1" applyAlignment="1">
      <alignment vertical="center" shrinkToFit="1"/>
    </xf>
    <xf numFmtId="183" fontId="11" fillId="3" borderId="22" xfId="7" applyNumberFormat="1" applyFont="1" applyFill="1" applyBorder="1" applyAlignment="1">
      <alignment vertical="center" shrinkToFit="1"/>
    </xf>
    <xf numFmtId="183" fontId="11" fillId="3" borderId="27" xfId="7" applyNumberFormat="1" applyFont="1" applyFill="1" applyBorder="1" applyAlignment="1">
      <alignment vertical="center" shrinkToFit="1"/>
    </xf>
    <xf numFmtId="183" fontId="11" fillId="0" borderId="4" xfId="7" applyNumberFormat="1" applyFont="1" applyFill="1" applyBorder="1" applyAlignment="1">
      <alignment vertical="center" shrinkToFit="1"/>
    </xf>
    <xf numFmtId="49" fontId="4" fillId="3" borderId="6" xfId="0" applyNumberFormat="1" applyFont="1" applyFill="1" applyBorder="1" applyAlignment="1">
      <alignment horizontal="center" vertical="center" shrinkToFit="1"/>
    </xf>
    <xf numFmtId="0" fontId="11" fillId="0" borderId="6" xfId="0" applyFont="1" applyFill="1" applyBorder="1" applyAlignment="1">
      <alignment horizontal="center" vertical="center"/>
    </xf>
    <xf numFmtId="0" fontId="11" fillId="7" borderId="4" xfId="0" applyFont="1" applyFill="1" applyBorder="1" applyAlignment="1">
      <alignment vertical="center" shrinkToFit="1"/>
    </xf>
    <xf numFmtId="0" fontId="10" fillId="8" borderId="5" xfId="0" applyFont="1" applyFill="1" applyBorder="1">
      <alignment vertical="center"/>
    </xf>
    <xf numFmtId="0" fontId="10" fillId="8" borderId="6" xfId="0" applyFont="1" applyFill="1" applyBorder="1">
      <alignment vertical="center"/>
    </xf>
    <xf numFmtId="0" fontId="10" fillId="2" borderId="4" xfId="0" applyFont="1" applyFill="1" applyBorder="1">
      <alignment vertical="center"/>
    </xf>
    <xf numFmtId="0" fontId="10" fillId="2" borderId="0" xfId="0" applyFont="1" applyFill="1" applyBorder="1" applyAlignment="1">
      <alignment horizontal="left" vertical="center"/>
    </xf>
    <xf numFmtId="0" fontId="16" fillId="2" borderId="0" xfId="0" applyFont="1" applyFill="1" applyBorder="1" applyAlignment="1">
      <alignment horizontal="left" vertical="center"/>
    </xf>
    <xf numFmtId="0" fontId="10" fillId="4" borderId="4" xfId="0" applyFont="1" applyFill="1" applyBorder="1" applyAlignment="1" applyProtection="1">
      <alignment vertical="center"/>
      <protection locked="0"/>
    </xf>
    <xf numFmtId="0" fontId="10" fillId="2" borderId="5" xfId="0" applyFont="1" applyFill="1" applyBorder="1" applyAlignment="1">
      <alignment horizontal="left" vertical="center"/>
    </xf>
    <xf numFmtId="0" fontId="10" fillId="2" borderId="6" xfId="0" applyFont="1" applyFill="1" applyBorder="1" applyAlignment="1">
      <alignment horizontal="left" vertical="center"/>
    </xf>
    <xf numFmtId="0" fontId="10" fillId="2" borderId="4" xfId="0" applyFont="1" applyFill="1" applyBorder="1" applyAlignment="1">
      <alignment horizontal="left" vertical="center"/>
    </xf>
    <xf numFmtId="0" fontId="10" fillId="2" borderId="0" xfId="0" applyFont="1" applyFill="1" applyBorder="1" applyAlignment="1" applyProtection="1">
      <alignment vertical="center"/>
      <protection locked="0"/>
    </xf>
    <xf numFmtId="0" fontId="10" fillId="2" borderId="0" xfId="0" applyFont="1" applyFill="1" applyBorder="1" applyAlignment="1" applyProtection="1">
      <alignment vertical="center" shrinkToFit="1"/>
      <protection locked="0"/>
    </xf>
    <xf numFmtId="183" fontId="8" fillId="2" borderId="0" xfId="7" applyNumberFormat="1" applyFont="1" applyFill="1" applyBorder="1" applyAlignment="1">
      <alignment vertical="center" shrinkToFit="1"/>
    </xf>
    <xf numFmtId="183" fontId="8" fillId="2" borderId="0" xfId="7" applyNumberFormat="1" applyFont="1" applyFill="1" applyBorder="1" applyAlignment="1">
      <alignment shrinkToFit="1"/>
    </xf>
    <xf numFmtId="183" fontId="15" fillId="2" borderId="0" xfId="7" applyNumberFormat="1" applyFont="1" applyFill="1" applyBorder="1" applyAlignment="1">
      <alignment vertical="center" shrinkToFit="1"/>
    </xf>
    <xf numFmtId="0" fontId="11" fillId="0" borderId="7" xfId="0" applyFont="1" applyFill="1" applyBorder="1" applyAlignment="1">
      <alignment horizontal="center" vertical="center"/>
    </xf>
    <xf numFmtId="0" fontId="10" fillId="2" borderId="5" xfId="0" applyFont="1" applyFill="1" applyBorder="1">
      <alignment vertical="center"/>
    </xf>
    <xf numFmtId="0" fontId="10" fillId="2" borderId="6" xfId="0" applyFont="1" applyFill="1" applyBorder="1">
      <alignment vertical="center"/>
    </xf>
    <xf numFmtId="0" fontId="10" fillId="9" borderId="2" xfId="0" applyFont="1" applyFill="1" applyBorder="1" applyAlignment="1" applyProtection="1">
      <alignment horizontal="center" vertical="center"/>
      <protection locked="0"/>
    </xf>
    <xf numFmtId="0" fontId="10" fillId="9" borderId="28" xfId="0" applyFont="1" applyFill="1" applyBorder="1" applyAlignment="1" applyProtection="1">
      <alignment horizontal="center" vertical="center"/>
      <protection locked="0"/>
    </xf>
    <xf numFmtId="0" fontId="10" fillId="9" borderId="3" xfId="0" applyFont="1" applyFill="1" applyBorder="1" applyAlignment="1" applyProtection="1">
      <alignment horizontal="center" vertical="center"/>
      <protection locked="0"/>
    </xf>
    <xf numFmtId="0" fontId="11" fillId="3" borderId="1" xfId="0" applyFont="1" applyFill="1" applyBorder="1" applyAlignment="1">
      <alignment vertical="center"/>
    </xf>
    <xf numFmtId="0" fontId="10" fillId="2" borderId="5"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0" xfId="0" applyFont="1" applyFill="1" applyBorder="1" applyAlignment="1">
      <alignment horizontal="center" vertical="center"/>
    </xf>
    <xf numFmtId="0" fontId="10" fillId="9" borderId="5" xfId="0" applyFont="1" applyFill="1" applyBorder="1" applyAlignment="1" applyProtection="1">
      <alignment horizontal="center" vertical="center"/>
      <protection locked="0"/>
    </xf>
    <xf numFmtId="0" fontId="10" fillId="4" borderId="1" xfId="0" applyFont="1" applyFill="1" applyBorder="1" applyAlignment="1" applyProtection="1">
      <alignment horizontal="center" vertical="center"/>
      <protection locked="0"/>
    </xf>
    <xf numFmtId="0" fontId="10" fillId="4" borderId="9" xfId="0" applyFont="1" applyFill="1" applyBorder="1" applyAlignment="1" applyProtection="1">
      <alignment horizontal="center" vertical="center" shrinkToFit="1"/>
      <protection locked="0"/>
    </xf>
    <xf numFmtId="0" fontId="11" fillId="4" borderId="1" xfId="0" applyFont="1" applyFill="1" applyBorder="1" applyAlignment="1" applyProtection="1">
      <alignment horizontal="center" vertical="center" shrinkToFit="1"/>
      <protection locked="0"/>
    </xf>
    <xf numFmtId="0" fontId="10" fillId="4" borderId="8" xfId="0" applyFont="1" applyFill="1" applyBorder="1" applyAlignment="1" applyProtection="1">
      <alignment vertical="center"/>
      <protection locked="0"/>
    </xf>
    <xf numFmtId="183" fontId="11" fillId="0" borderId="8" xfId="7" applyNumberFormat="1" applyFont="1" applyFill="1" applyBorder="1" applyAlignment="1">
      <alignment vertical="center" shrinkToFit="1"/>
    </xf>
    <xf numFmtId="0" fontId="11" fillId="3" borderId="4" xfId="0" applyFont="1" applyFill="1" applyBorder="1" applyAlignment="1">
      <alignment vertical="center"/>
    </xf>
    <xf numFmtId="0" fontId="10" fillId="4" borderId="4" xfId="0" applyFont="1" applyFill="1" applyBorder="1" applyAlignment="1" applyProtection="1">
      <alignment horizontal="center" vertical="center"/>
      <protection locked="0"/>
    </xf>
    <xf numFmtId="0" fontId="11" fillId="4" borderId="4" xfId="0" applyFont="1" applyFill="1" applyBorder="1" applyAlignment="1" applyProtection="1">
      <alignment horizontal="center" vertical="center" shrinkToFit="1"/>
      <protection locked="0"/>
    </xf>
    <xf numFmtId="0" fontId="10" fillId="3" borderId="4" xfId="0" applyFont="1" applyFill="1" applyBorder="1" applyAlignment="1" applyProtection="1">
      <alignment vertical="center"/>
      <protection locked="0"/>
    </xf>
    <xf numFmtId="0" fontId="10" fillId="7" borderId="18" xfId="0" applyFont="1" applyFill="1" applyBorder="1" applyAlignment="1">
      <alignment horizontal="center" vertical="center" shrinkToFit="1"/>
    </xf>
    <xf numFmtId="0" fontId="10" fillId="7" borderId="19" xfId="0" applyFont="1" applyFill="1" applyBorder="1" applyAlignment="1">
      <alignment horizontal="center" vertical="center" shrinkToFit="1"/>
    </xf>
    <xf numFmtId="0" fontId="10" fillId="7" borderId="20" xfId="0" applyFont="1" applyFill="1" applyBorder="1" applyAlignment="1">
      <alignment horizontal="center" vertical="center" shrinkToFit="1"/>
    </xf>
    <xf numFmtId="49" fontId="11" fillId="0" borderId="1" xfId="0" applyNumberFormat="1" applyFont="1" applyFill="1" applyBorder="1" applyAlignment="1">
      <alignment horizontal="center" vertical="center" wrapText="1"/>
    </xf>
    <xf numFmtId="49" fontId="4" fillId="3" borderId="7" xfId="0" applyNumberFormat="1" applyFont="1" applyFill="1" applyBorder="1" applyAlignment="1">
      <alignment horizontal="center" vertical="center" shrinkToFit="1"/>
    </xf>
    <xf numFmtId="0" fontId="10" fillId="7" borderId="21" xfId="0" applyFont="1" applyFill="1" applyBorder="1" applyAlignment="1">
      <alignment horizontal="center" vertical="center" shrinkToFit="1"/>
    </xf>
    <xf numFmtId="0" fontId="10" fillId="7" borderId="22" xfId="0" applyFont="1" applyFill="1" applyBorder="1" applyAlignment="1">
      <alignment horizontal="center" vertical="center" shrinkToFit="1"/>
    </xf>
    <xf numFmtId="0" fontId="10" fillId="7" borderId="23" xfId="0" applyFont="1" applyFill="1" applyBorder="1" applyAlignment="1">
      <alignment horizontal="center" vertical="center" shrinkToFit="1"/>
    </xf>
    <xf numFmtId="49" fontId="11" fillId="0" borderId="4" xfId="0" applyNumberFormat="1" applyFont="1" applyFill="1" applyBorder="1" applyAlignment="1">
      <alignment horizontal="center" vertical="center" wrapText="1"/>
    </xf>
    <xf numFmtId="0" fontId="10" fillId="4" borderId="8" xfId="0" applyFont="1" applyFill="1" applyBorder="1" applyAlignment="1" applyProtection="1">
      <alignment horizontal="center" vertical="center"/>
      <protection locked="0"/>
    </xf>
    <xf numFmtId="0" fontId="11" fillId="4" borderId="8" xfId="0" applyFont="1" applyFill="1" applyBorder="1" applyAlignment="1" applyProtection="1">
      <alignment horizontal="center" vertical="center" shrinkToFit="1"/>
      <protection locked="0"/>
    </xf>
    <xf numFmtId="0" fontId="10" fillId="2" borderId="0" xfId="0" applyFont="1" applyFill="1" applyBorder="1" applyAlignment="1">
      <alignment vertical="center" textRotation="255"/>
    </xf>
    <xf numFmtId="0" fontId="10" fillId="7" borderId="24" xfId="0" applyFont="1" applyFill="1" applyBorder="1" applyAlignment="1">
      <alignment horizontal="center" vertical="center" shrinkToFit="1"/>
    </xf>
    <xf numFmtId="0" fontId="10" fillId="7" borderId="25" xfId="0" applyFont="1" applyFill="1" applyBorder="1" applyAlignment="1">
      <alignment horizontal="center" vertical="center" shrinkToFit="1"/>
    </xf>
    <xf numFmtId="0" fontId="10" fillId="7" borderId="26" xfId="0" applyFont="1" applyFill="1" applyBorder="1" applyAlignment="1">
      <alignment horizontal="center" vertical="center" shrinkToFit="1"/>
    </xf>
    <xf numFmtId="0" fontId="8" fillId="2" borderId="0" xfId="0" applyFont="1" applyFill="1" applyBorder="1" applyAlignment="1">
      <alignment vertical="center"/>
    </xf>
    <xf numFmtId="0" fontId="8" fillId="2" borderId="0" xfId="0" applyFont="1" applyFill="1" applyBorder="1" applyAlignment="1"/>
    <xf numFmtId="0" fontId="10" fillId="2" borderId="0" xfId="0" applyFont="1" applyFill="1">
      <alignment vertical="center"/>
    </xf>
    <xf numFmtId="184" fontId="11" fillId="2" borderId="1" xfId="0" applyNumberFormat="1" applyFont="1" applyFill="1" applyBorder="1" applyAlignment="1">
      <alignment horizontal="right" vertical="center"/>
    </xf>
    <xf numFmtId="184" fontId="11" fillId="3" borderId="9" xfId="0" applyNumberFormat="1" applyFont="1" applyFill="1" applyBorder="1" applyAlignment="1" applyProtection="1">
      <alignment horizontal="right" vertical="center"/>
      <protection locked="0"/>
    </xf>
    <xf numFmtId="184" fontId="11" fillId="3" borderId="1" xfId="0" applyNumberFormat="1" applyFont="1" applyFill="1" applyBorder="1" applyAlignment="1" applyProtection="1">
      <alignment horizontal="right" vertical="center" shrinkToFit="1"/>
      <protection locked="0"/>
    </xf>
    <xf numFmtId="0" fontId="10" fillId="0" borderId="8" xfId="0" applyFont="1" applyFill="1" applyBorder="1" applyAlignment="1">
      <alignment vertical="center"/>
    </xf>
    <xf numFmtId="0" fontId="11" fillId="2" borderId="0" xfId="0" applyFont="1" applyFill="1" applyBorder="1">
      <alignment vertical="center"/>
    </xf>
    <xf numFmtId="0" fontId="15" fillId="3" borderId="29" xfId="0" applyFont="1" applyFill="1" applyBorder="1" applyAlignment="1">
      <alignment vertical="center" shrinkToFit="1"/>
    </xf>
    <xf numFmtId="0" fontId="15" fillId="3" borderId="19" xfId="0" applyFont="1" applyFill="1" applyBorder="1" applyAlignment="1">
      <alignment vertical="center" shrinkToFit="1"/>
    </xf>
    <xf numFmtId="0" fontId="15" fillId="3" borderId="20" xfId="0" applyFont="1" applyFill="1" applyBorder="1" applyAlignment="1">
      <alignment vertical="center" shrinkToFit="1"/>
    </xf>
    <xf numFmtId="0" fontId="15" fillId="3" borderId="18" xfId="0" applyFont="1" applyFill="1" applyBorder="1" applyAlignment="1">
      <alignment vertical="center" shrinkToFit="1"/>
    </xf>
    <xf numFmtId="184" fontId="11" fillId="2" borderId="4" xfId="0" applyNumberFormat="1" applyFont="1" applyFill="1" applyBorder="1" applyAlignment="1">
      <alignment horizontal="right" vertical="center"/>
    </xf>
    <xf numFmtId="184" fontId="11" fillId="3" borderId="4" xfId="0" applyNumberFormat="1" applyFont="1" applyFill="1" applyBorder="1" applyAlignment="1" applyProtection="1">
      <alignment horizontal="right" vertical="center" shrinkToFit="1"/>
      <protection locked="0"/>
    </xf>
    <xf numFmtId="0" fontId="8" fillId="2" borderId="0" xfId="0" applyFont="1" applyFill="1" applyBorder="1">
      <alignment vertical="center"/>
    </xf>
    <xf numFmtId="0" fontId="15" fillId="3" borderId="30" xfId="0" applyFont="1" applyFill="1" applyBorder="1" applyAlignment="1">
      <alignment vertical="center" shrinkToFit="1"/>
    </xf>
    <xf numFmtId="0" fontId="15" fillId="3" borderId="22" xfId="0" applyFont="1" applyFill="1" applyBorder="1" applyAlignment="1">
      <alignment vertical="center" shrinkToFit="1"/>
    </xf>
    <xf numFmtId="0" fontId="15" fillId="3" borderId="23" xfId="0" applyFont="1" applyFill="1" applyBorder="1" applyAlignment="1">
      <alignment vertical="center" shrinkToFit="1"/>
    </xf>
    <xf numFmtId="0" fontId="15" fillId="3" borderId="21" xfId="0" applyFont="1" applyFill="1" applyBorder="1" applyAlignment="1">
      <alignment vertical="center" shrinkToFit="1"/>
    </xf>
    <xf numFmtId="184" fontId="11" fillId="3" borderId="1" xfId="0" applyNumberFormat="1" applyFont="1" applyFill="1" applyBorder="1" applyAlignment="1" applyProtection="1">
      <alignment horizontal="right" vertical="center"/>
      <protection locked="0"/>
    </xf>
    <xf numFmtId="0" fontId="11" fillId="4" borderId="8" xfId="0" applyFont="1" applyFill="1" applyBorder="1" applyAlignment="1">
      <alignment vertical="center"/>
    </xf>
    <xf numFmtId="0" fontId="10" fillId="2" borderId="4"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0" fillId="3" borderId="1" xfId="0" applyFont="1" applyFill="1" applyBorder="1" applyAlignment="1">
      <alignment vertical="center" shrinkToFit="1"/>
    </xf>
    <xf numFmtId="0" fontId="16" fillId="4" borderId="4" xfId="0" applyFont="1" applyFill="1" applyBorder="1" applyAlignment="1">
      <alignment vertical="center" wrapText="1"/>
    </xf>
    <xf numFmtId="0" fontId="10" fillId="9" borderId="13" xfId="0" applyFont="1" applyFill="1" applyBorder="1" applyAlignment="1" applyProtection="1">
      <alignment horizontal="center" vertical="center"/>
      <protection locked="0"/>
    </xf>
    <xf numFmtId="0" fontId="10"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0" xfId="0" applyFont="1" applyFill="1" applyBorder="1" applyAlignment="1">
      <alignment vertical="center" wrapText="1"/>
    </xf>
    <xf numFmtId="0" fontId="10" fillId="3" borderId="4" xfId="0" applyFont="1" applyFill="1" applyBorder="1" applyAlignment="1">
      <alignment vertical="center" shrinkToFit="1"/>
    </xf>
    <xf numFmtId="0" fontId="10" fillId="9" borderId="2" xfId="0" applyFont="1" applyFill="1" applyBorder="1" applyAlignment="1">
      <alignment horizontal="center" vertical="center"/>
    </xf>
    <xf numFmtId="0" fontId="10" fillId="9" borderId="28" xfId="0" applyFont="1" applyFill="1" applyBorder="1" applyAlignment="1">
      <alignment horizontal="center" vertical="center"/>
    </xf>
    <xf numFmtId="0" fontId="10" fillId="9" borderId="3" xfId="0" applyFont="1" applyFill="1" applyBorder="1" applyAlignment="1">
      <alignment horizontal="center" vertical="center"/>
    </xf>
    <xf numFmtId="0" fontId="10" fillId="9" borderId="5"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9" xfId="0" applyFont="1" applyFill="1" applyBorder="1" applyAlignment="1">
      <alignment horizontal="center" vertical="center" shrinkToFit="1"/>
    </xf>
    <xf numFmtId="0" fontId="10" fillId="4" borderId="8" xfId="0" applyFont="1" applyFill="1" applyBorder="1" applyAlignment="1">
      <alignment horizontal="center" vertical="center"/>
    </xf>
    <xf numFmtId="0" fontId="16" fillId="4" borderId="8" xfId="0" applyFont="1" applyFill="1" applyBorder="1" applyAlignment="1">
      <alignment vertical="center" wrapText="1"/>
    </xf>
    <xf numFmtId="0" fontId="11" fillId="2" borderId="0" xfId="0" applyFont="1" applyFill="1" applyBorder="1" applyAlignment="1">
      <alignment horizontal="center" vertical="center"/>
    </xf>
    <xf numFmtId="182" fontId="0" fillId="0" borderId="13" xfId="0" applyNumberFormat="1" applyBorder="1">
      <alignment vertical="center"/>
    </xf>
    <xf numFmtId="182" fontId="0" fillId="0" borderId="8" xfId="0" applyNumberFormat="1" applyBorder="1">
      <alignment vertical="center"/>
    </xf>
    <xf numFmtId="0" fontId="10" fillId="10" borderId="1" xfId="0" applyFont="1" applyFill="1" applyBorder="1" applyAlignment="1">
      <alignment horizontal="center" vertical="center"/>
    </xf>
    <xf numFmtId="0" fontId="11" fillId="4" borderId="1" xfId="0" applyFont="1" applyFill="1" applyBorder="1" applyAlignment="1">
      <alignment horizontal="center" vertical="center" wrapText="1"/>
    </xf>
    <xf numFmtId="176" fontId="11" fillId="3" borderId="28" xfId="0" applyNumberFormat="1" applyFont="1" applyFill="1" applyBorder="1" applyAlignment="1">
      <alignment vertical="center" wrapText="1"/>
    </xf>
    <xf numFmtId="0" fontId="8" fillId="9" borderId="1" xfId="0" applyFont="1" applyFill="1" applyBorder="1" applyAlignment="1" applyProtection="1">
      <alignment horizontal="center" vertical="center"/>
      <protection locked="0"/>
    </xf>
    <xf numFmtId="182" fontId="10" fillId="3" borderId="1" xfId="0" applyNumberFormat="1" applyFont="1" applyFill="1" applyBorder="1" applyAlignment="1" applyProtection="1">
      <alignment horizontal="center" vertical="center"/>
      <protection locked="0"/>
    </xf>
    <xf numFmtId="176" fontId="11" fillId="2" borderId="4" xfId="0" applyNumberFormat="1" applyFont="1" applyFill="1" applyBorder="1" applyAlignment="1" applyProtection="1">
      <alignment vertical="center"/>
      <protection locked="0"/>
    </xf>
    <xf numFmtId="0" fontId="11" fillId="3" borderId="2" xfId="0" applyFont="1" applyFill="1" applyBorder="1" applyAlignment="1">
      <alignment horizontal="right" vertical="center" wrapText="1"/>
    </xf>
    <xf numFmtId="0" fontId="11" fillId="3" borderId="3" xfId="0" applyFont="1" applyFill="1" applyBorder="1" applyAlignment="1">
      <alignment horizontal="right" vertical="center" wrapText="1"/>
    </xf>
    <xf numFmtId="0" fontId="11" fillId="3" borderId="8" xfId="0" applyFont="1" applyFill="1" applyBorder="1" applyAlignment="1">
      <alignment vertical="center"/>
    </xf>
    <xf numFmtId="0" fontId="11" fillId="7" borderId="8" xfId="0" applyFont="1" applyFill="1" applyBorder="1" applyAlignment="1">
      <alignment vertical="center" shrinkToFit="1"/>
    </xf>
    <xf numFmtId="0" fontId="10" fillId="8" borderId="6" xfId="0" applyFont="1" applyFill="1" applyBorder="1" applyAlignment="1">
      <alignment horizontal="left" vertical="center"/>
    </xf>
    <xf numFmtId="0" fontId="10" fillId="10" borderId="4" xfId="0" applyFont="1" applyFill="1" applyBorder="1" applyAlignment="1">
      <alignment horizontal="center" vertical="center"/>
    </xf>
    <xf numFmtId="0" fontId="10" fillId="2" borderId="8" xfId="0" applyFont="1" applyFill="1" applyBorder="1" applyAlignment="1">
      <alignment vertical="center"/>
    </xf>
    <xf numFmtId="0" fontId="11" fillId="4" borderId="4" xfId="0" applyFont="1" applyFill="1" applyBorder="1" applyAlignment="1">
      <alignment horizontal="center" vertical="center" wrapText="1"/>
    </xf>
    <xf numFmtId="176" fontId="11" fillId="3" borderId="0" xfId="0" applyNumberFormat="1" applyFont="1" applyFill="1" applyBorder="1" applyAlignment="1">
      <alignment vertical="center" wrapText="1"/>
    </xf>
    <xf numFmtId="0" fontId="8" fillId="9" borderId="4" xfId="0" applyFont="1" applyFill="1" applyBorder="1" applyAlignment="1" applyProtection="1">
      <alignment horizontal="center" vertical="center"/>
      <protection locked="0"/>
    </xf>
    <xf numFmtId="182" fontId="10" fillId="3" borderId="4" xfId="0" applyNumberFormat="1" applyFont="1" applyFill="1" applyBorder="1" applyAlignment="1" applyProtection="1">
      <alignment horizontal="center" vertical="center"/>
      <protection locked="0"/>
    </xf>
    <xf numFmtId="0" fontId="11" fillId="3" borderId="5" xfId="0" applyFont="1" applyFill="1" applyBorder="1" applyAlignment="1">
      <alignment horizontal="right" vertical="center" wrapText="1"/>
    </xf>
    <xf numFmtId="0" fontId="11" fillId="3" borderId="6" xfId="0" applyFont="1" applyFill="1" applyBorder="1" applyAlignment="1">
      <alignment horizontal="right" vertical="center" wrapText="1"/>
    </xf>
    <xf numFmtId="0" fontId="15" fillId="2" borderId="5" xfId="0" applyFont="1" applyFill="1" applyBorder="1" applyAlignment="1">
      <alignment vertical="center" shrinkToFit="1"/>
    </xf>
    <xf numFmtId="0" fontId="11" fillId="4" borderId="1" xfId="0" applyFont="1" applyFill="1" applyBorder="1" applyAlignment="1">
      <alignment horizontal="center" vertical="center" wrapText="1" shrinkToFit="1"/>
    </xf>
    <xf numFmtId="0" fontId="10" fillId="2" borderId="6" xfId="0" applyFont="1" applyFill="1" applyBorder="1" applyAlignment="1" applyProtection="1">
      <alignment vertical="center"/>
      <protection locked="0"/>
    </xf>
    <xf numFmtId="0" fontId="10" fillId="2" borderId="4" xfId="0" applyFont="1" applyFill="1" applyBorder="1" applyAlignment="1" applyProtection="1">
      <alignment vertical="center"/>
      <protection locked="0"/>
    </xf>
    <xf numFmtId="0" fontId="10" fillId="10" borderId="8" xfId="0" applyFont="1" applyFill="1" applyBorder="1" applyAlignment="1">
      <alignment horizontal="center" vertical="center"/>
    </xf>
    <xf numFmtId="184" fontId="11" fillId="2" borderId="9" xfId="0" applyNumberFormat="1" applyFont="1" applyFill="1" applyBorder="1" applyAlignment="1">
      <alignment horizontal="right" vertical="center"/>
    </xf>
    <xf numFmtId="184" fontId="11" fillId="0" borderId="1" xfId="0" applyNumberFormat="1" applyFont="1" applyBorder="1" applyAlignment="1">
      <alignment horizontal="right" vertical="center" shrinkToFit="1"/>
    </xf>
    <xf numFmtId="0" fontId="16" fillId="2" borderId="28" xfId="0" applyFont="1" applyFill="1" applyBorder="1" applyAlignment="1">
      <alignment vertical="center" wrapText="1"/>
    </xf>
    <xf numFmtId="184" fontId="11" fillId="0" borderId="4" xfId="0" applyNumberFormat="1" applyFont="1" applyBorder="1" applyAlignment="1">
      <alignment horizontal="right" vertical="center" shrinkToFit="1"/>
    </xf>
    <xf numFmtId="0" fontId="16" fillId="2" borderId="0" xfId="0" applyFont="1" applyFill="1" applyBorder="1" applyAlignment="1">
      <alignment vertical="center" wrapText="1"/>
    </xf>
    <xf numFmtId="0" fontId="11" fillId="0" borderId="0" xfId="0" applyFont="1" applyFill="1" applyBorder="1" applyAlignment="1">
      <alignment horizontal="center" vertical="center"/>
    </xf>
    <xf numFmtId="0" fontId="10" fillId="2" borderId="8"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4" xfId="0" applyFont="1" applyFill="1" applyBorder="1" applyAlignment="1">
      <alignment horizontal="center" vertical="center"/>
    </xf>
    <xf numFmtId="0" fontId="11" fillId="4" borderId="8" xfId="0" applyFont="1" applyFill="1" applyBorder="1" applyAlignment="1">
      <alignment horizontal="center" vertical="center" wrapText="1"/>
    </xf>
    <xf numFmtId="0" fontId="10" fillId="9" borderId="31" xfId="0" applyFont="1" applyFill="1" applyBorder="1" applyAlignment="1">
      <alignment horizontal="center" vertical="center"/>
    </xf>
    <xf numFmtId="0" fontId="10" fillId="9" borderId="32" xfId="0" applyFont="1" applyFill="1" applyBorder="1" applyAlignment="1">
      <alignment horizontal="center" vertical="center"/>
    </xf>
    <xf numFmtId="0" fontId="10" fillId="9" borderId="33" xfId="0" applyFont="1" applyFill="1" applyBorder="1" applyAlignment="1">
      <alignment horizontal="center" vertical="center"/>
    </xf>
    <xf numFmtId="179" fontId="11" fillId="3" borderId="34" xfId="0" applyNumberFormat="1" applyFont="1" applyFill="1" applyBorder="1" applyAlignment="1">
      <alignment vertical="center" shrinkToFit="1"/>
    </xf>
    <xf numFmtId="0" fontId="11" fillId="4" borderId="35" xfId="0" applyFont="1" applyFill="1" applyBorder="1" applyAlignment="1">
      <alignment horizontal="center" vertical="center"/>
    </xf>
    <xf numFmtId="0" fontId="11" fillId="4" borderId="31" xfId="0" applyFont="1" applyFill="1" applyBorder="1" applyAlignment="1">
      <alignment horizontal="center" vertical="center"/>
    </xf>
    <xf numFmtId="0" fontId="11" fillId="4" borderId="33" xfId="0" applyFont="1" applyFill="1" applyBorder="1" applyAlignment="1">
      <alignment horizontal="center" vertical="center"/>
    </xf>
    <xf numFmtId="0" fontId="8" fillId="9" borderId="2" xfId="0" applyFont="1" applyFill="1" applyBorder="1" applyAlignment="1">
      <alignment horizontal="center" vertical="center"/>
    </xf>
    <xf numFmtId="0" fontId="8" fillId="9" borderId="31" xfId="0" applyFont="1" applyFill="1" applyBorder="1" applyAlignment="1">
      <alignment horizontal="center" vertical="center"/>
    </xf>
    <xf numFmtId="0" fontId="11" fillId="4" borderId="36" xfId="0" applyFont="1" applyFill="1" applyBorder="1" applyAlignment="1">
      <alignment horizontal="center" vertical="center"/>
    </xf>
    <xf numFmtId="0" fontId="11" fillId="4" borderId="37" xfId="0" applyFont="1" applyFill="1" applyBorder="1" applyAlignment="1">
      <alignment horizontal="center" vertical="center"/>
    </xf>
    <xf numFmtId="0" fontId="10" fillId="0" borderId="4" xfId="0" applyFont="1" applyFill="1" applyBorder="1" applyAlignment="1">
      <alignment horizontal="center" vertical="center"/>
    </xf>
    <xf numFmtId="0" fontId="10" fillId="9" borderId="38" xfId="0" applyFont="1" applyFill="1" applyBorder="1" applyAlignment="1">
      <alignment horizontal="center" vertical="center"/>
    </xf>
    <xf numFmtId="0" fontId="11" fillId="4" borderId="35" xfId="0" applyFont="1" applyFill="1" applyBorder="1" applyAlignment="1">
      <alignment horizontal="center" vertical="center" shrinkToFit="1"/>
    </xf>
    <xf numFmtId="179" fontId="11" fillId="3" borderId="39" xfId="0" applyNumberFormat="1" applyFont="1" applyFill="1" applyBorder="1" applyAlignment="1">
      <alignment vertical="center" shrinkToFit="1"/>
    </xf>
    <xf numFmtId="0" fontId="11" fillId="4" borderId="40" xfId="0" applyFont="1" applyFill="1" applyBorder="1" applyAlignment="1">
      <alignment horizontal="center" vertical="center"/>
    </xf>
    <xf numFmtId="0" fontId="11" fillId="4" borderId="38" xfId="0" applyFont="1" applyFill="1" applyBorder="1" applyAlignment="1">
      <alignment horizontal="center" vertical="center"/>
    </xf>
    <xf numFmtId="0" fontId="11" fillId="4" borderId="41" xfId="0" applyFont="1" applyFill="1" applyBorder="1" applyAlignment="1">
      <alignment horizontal="center" vertical="center"/>
    </xf>
    <xf numFmtId="0" fontId="8" fillId="9" borderId="5" xfId="0" applyFont="1" applyFill="1" applyBorder="1" applyAlignment="1">
      <alignment horizontal="center" vertical="center"/>
    </xf>
    <xf numFmtId="0" fontId="8" fillId="9" borderId="38" xfId="0" applyFont="1" applyFill="1" applyBorder="1" applyAlignment="1">
      <alignment horizontal="center" vertical="center"/>
    </xf>
    <xf numFmtId="0" fontId="11" fillId="4" borderId="39" xfId="0" applyFont="1" applyFill="1" applyBorder="1" applyAlignment="1">
      <alignment horizontal="center" vertical="center"/>
    </xf>
    <xf numFmtId="0" fontId="10" fillId="0" borderId="8" xfId="0" applyFont="1" applyFill="1" applyBorder="1" applyAlignment="1">
      <alignment horizontal="center" vertical="center"/>
    </xf>
    <xf numFmtId="0" fontId="11" fillId="4" borderId="40" xfId="0" applyFont="1" applyFill="1" applyBorder="1" applyAlignment="1">
      <alignment horizontal="center" vertical="center" shrinkToFit="1"/>
    </xf>
    <xf numFmtId="0" fontId="10" fillId="4" borderId="1" xfId="0" applyFont="1" applyFill="1" applyBorder="1" applyAlignment="1">
      <alignment horizontal="center" vertical="center" wrapText="1" shrinkToFit="1"/>
    </xf>
    <xf numFmtId="0" fontId="8" fillId="2" borderId="6" xfId="0" applyFont="1" applyFill="1" applyBorder="1" applyAlignment="1">
      <alignment vertical="center"/>
    </xf>
    <xf numFmtId="0" fontId="8" fillId="9" borderId="0" xfId="0" applyFont="1" applyFill="1" applyBorder="1" applyAlignment="1">
      <alignment horizontal="center" vertical="center"/>
    </xf>
    <xf numFmtId="0" fontId="10" fillId="4" borderId="4" xfId="0" applyFont="1" applyFill="1" applyBorder="1" applyAlignment="1">
      <alignment horizontal="center" vertical="center" wrapText="1" shrinkToFit="1"/>
    </xf>
    <xf numFmtId="0" fontId="11" fillId="4" borderId="42" xfId="0" applyFont="1" applyFill="1" applyBorder="1" applyAlignment="1">
      <alignment horizontal="center" vertical="center" shrinkToFit="1"/>
    </xf>
    <xf numFmtId="0" fontId="11" fillId="2" borderId="39" xfId="0" applyFont="1" applyFill="1" applyBorder="1" applyAlignment="1">
      <alignment vertical="center"/>
    </xf>
    <xf numFmtId="0" fontId="11" fillId="4" borderId="42" xfId="0" applyFont="1" applyFill="1" applyBorder="1" applyAlignment="1">
      <alignment horizontal="center" vertical="center"/>
    </xf>
    <xf numFmtId="0" fontId="11" fillId="4" borderId="43" xfId="0" applyFont="1" applyFill="1" applyBorder="1" applyAlignment="1">
      <alignment horizontal="center" vertical="center"/>
    </xf>
    <xf numFmtId="0" fontId="11" fillId="4" borderId="44" xfId="0" applyFont="1" applyFill="1" applyBorder="1" applyAlignment="1">
      <alignment horizontal="center" vertical="center"/>
    </xf>
    <xf numFmtId="0" fontId="8" fillId="9" borderId="13" xfId="0" applyFont="1" applyFill="1" applyBorder="1" applyAlignment="1">
      <alignment horizontal="center" vertical="center"/>
    </xf>
    <xf numFmtId="0" fontId="8" fillId="9" borderId="43" xfId="0" applyFont="1" applyFill="1" applyBorder="1" applyAlignment="1">
      <alignment horizontal="center" vertical="center"/>
    </xf>
    <xf numFmtId="0" fontId="11" fillId="4" borderId="45" xfId="0" applyFont="1" applyFill="1" applyBorder="1" applyAlignment="1">
      <alignment horizontal="center" vertical="center"/>
    </xf>
    <xf numFmtId="0" fontId="10" fillId="4" borderId="8" xfId="0" applyFont="1" applyFill="1" applyBorder="1" applyAlignment="1">
      <alignment horizontal="center" vertical="center" wrapText="1" shrinkToFit="1"/>
    </xf>
    <xf numFmtId="184" fontId="11" fillId="0" borderId="35" xfId="0" applyNumberFormat="1" applyFont="1" applyBorder="1" applyAlignment="1">
      <alignment horizontal="right" vertical="center" shrinkToFit="1"/>
    </xf>
    <xf numFmtId="180" fontId="11" fillId="0" borderId="35" xfId="0" applyNumberFormat="1" applyFont="1" applyFill="1" applyBorder="1" applyAlignment="1">
      <alignment vertical="center" shrinkToFit="1"/>
    </xf>
    <xf numFmtId="180" fontId="11" fillId="0" borderId="34" xfId="0" applyNumberFormat="1" applyFont="1" applyFill="1" applyBorder="1" applyAlignment="1">
      <alignment vertical="center" shrinkToFit="1"/>
    </xf>
    <xf numFmtId="176" fontId="11" fillId="2" borderId="2" xfId="0" applyNumberFormat="1" applyFont="1" applyFill="1" applyBorder="1" applyAlignment="1">
      <alignment horizontal="right" vertical="center" shrinkToFit="1"/>
    </xf>
    <xf numFmtId="176" fontId="11" fillId="2" borderId="46" xfId="0" applyNumberFormat="1" applyFont="1" applyFill="1" applyBorder="1" applyAlignment="1">
      <alignment horizontal="right" vertical="center"/>
    </xf>
    <xf numFmtId="179" fontId="11" fillId="0" borderId="2" xfId="0" applyNumberFormat="1" applyFont="1" applyFill="1" applyBorder="1" applyAlignment="1">
      <alignment vertical="center" shrinkToFit="1"/>
    </xf>
    <xf numFmtId="179" fontId="11" fillId="0" borderId="34" xfId="0" applyNumberFormat="1" applyFont="1" applyFill="1" applyBorder="1" applyAlignment="1">
      <alignment vertical="center" shrinkToFit="1"/>
    </xf>
    <xf numFmtId="179" fontId="11" fillId="0" borderId="35" xfId="0" applyNumberFormat="1" applyFont="1" applyFill="1" applyBorder="1" applyAlignment="1">
      <alignment vertical="center" shrinkToFit="1"/>
    </xf>
    <xf numFmtId="184" fontId="11" fillId="0" borderId="40" xfId="0" applyNumberFormat="1" applyFont="1" applyBorder="1" applyAlignment="1">
      <alignment horizontal="right" vertical="center" shrinkToFit="1"/>
    </xf>
    <xf numFmtId="0" fontId="16" fillId="2" borderId="6" xfId="0" applyFont="1" applyFill="1" applyBorder="1" applyAlignment="1">
      <alignment vertical="center"/>
    </xf>
    <xf numFmtId="180" fontId="11" fillId="0" borderId="40" xfId="0" applyNumberFormat="1" applyFont="1" applyFill="1" applyBorder="1" applyAlignment="1">
      <alignment vertical="center" shrinkToFit="1"/>
    </xf>
    <xf numFmtId="180" fontId="11" fillId="0" borderId="39" xfId="0" applyNumberFormat="1" applyFont="1" applyFill="1" applyBorder="1" applyAlignment="1">
      <alignment vertical="center" shrinkToFit="1"/>
    </xf>
    <xf numFmtId="176" fontId="11" fillId="2" borderId="5" xfId="0" applyNumberFormat="1" applyFont="1" applyFill="1" applyBorder="1" applyAlignment="1">
      <alignment horizontal="right" vertical="center" shrinkToFit="1"/>
    </xf>
    <xf numFmtId="176" fontId="11" fillId="2" borderId="38" xfId="0" applyNumberFormat="1" applyFont="1" applyFill="1" applyBorder="1" applyAlignment="1">
      <alignment horizontal="right" vertical="center"/>
    </xf>
    <xf numFmtId="179" fontId="11" fillId="0" borderId="5" xfId="0" applyNumberFormat="1" applyFont="1" applyFill="1" applyBorder="1" applyAlignment="1">
      <alignment vertical="center" shrinkToFit="1"/>
    </xf>
    <xf numFmtId="179" fontId="11" fillId="0" borderId="39" xfId="0" applyNumberFormat="1" applyFont="1" applyFill="1" applyBorder="1" applyAlignment="1">
      <alignment vertical="center" shrinkToFit="1"/>
    </xf>
    <xf numFmtId="179" fontId="11" fillId="0" borderId="40" xfId="0" applyNumberFormat="1" applyFont="1" applyFill="1" applyBorder="1" applyAlignment="1">
      <alignment vertical="center" shrinkToFit="1"/>
    </xf>
    <xf numFmtId="0" fontId="10" fillId="2" borderId="13" xfId="0" applyFont="1" applyFill="1" applyBorder="1" applyAlignment="1">
      <alignment horizontal="center" vertical="center"/>
    </xf>
    <xf numFmtId="0" fontId="10" fillId="2" borderId="7" xfId="0" applyFont="1" applyFill="1" applyBorder="1" applyAlignment="1">
      <alignment horizontal="center" vertical="center"/>
    </xf>
    <xf numFmtId="0" fontId="10" fillId="6" borderId="8" xfId="0" applyFont="1" applyFill="1" applyBorder="1" applyAlignment="1">
      <alignment horizontal="center" vertical="center"/>
    </xf>
    <xf numFmtId="0" fontId="11" fillId="2" borderId="40"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39" xfId="0" applyFont="1" applyFill="1" applyBorder="1" applyAlignment="1">
      <alignment horizontal="center" vertical="center"/>
    </xf>
    <xf numFmtId="0" fontId="8" fillId="2" borderId="5" xfId="0" applyFont="1" applyFill="1" applyBorder="1" applyAlignment="1">
      <alignment horizontal="center" vertical="center"/>
    </xf>
    <xf numFmtId="0" fontId="11" fillId="2" borderId="38" xfId="0" applyFont="1" applyFill="1" applyBorder="1" applyAlignment="1">
      <alignment horizontal="center" vertical="center"/>
    </xf>
    <xf numFmtId="0" fontId="10" fillId="0" borderId="6" xfId="0" applyFont="1" applyFill="1" applyBorder="1" applyAlignment="1">
      <alignment horizontal="center" vertical="center"/>
    </xf>
    <xf numFmtId="0" fontId="8" fillId="6" borderId="8" xfId="0" applyFont="1" applyFill="1" applyBorder="1" applyAlignment="1">
      <alignment horizontal="center" vertical="center"/>
    </xf>
    <xf numFmtId="0" fontId="10" fillId="3" borderId="8" xfId="0" applyFont="1" applyFill="1" applyBorder="1" applyAlignment="1">
      <alignment vertical="center" shrinkToFit="1"/>
    </xf>
    <xf numFmtId="0" fontId="10" fillId="9" borderId="47" xfId="0" applyFont="1" applyFill="1" applyBorder="1" applyAlignment="1">
      <alignment horizontal="center" vertical="center"/>
    </xf>
    <xf numFmtId="0" fontId="10" fillId="2" borderId="48" xfId="0" applyFont="1" applyFill="1" applyBorder="1" applyAlignment="1">
      <alignment horizontal="center" vertical="center"/>
    </xf>
    <xf numFmtId="0" fontId="11" fillId="2" borderId="49"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50" xfId="0" applyFont="1" applyFill="1" applyBorder="1" applyAlignment="1">
      <alignment horizontal="center" vertical="center"/>
    </xf>
    <xf numFmtId="0" fontId="15" fillId="3" borderId="51" xfId="0" applyFont="1" applyFill="1" applyBorder="1" applyAlignment="1">
      <alignment vertical="center" shrinkToFit="1"/>
    </xf>
    <xf numFmtId="0" fontId="15" fillId="3" borderId="25" xfId="0" applyFont="1" applyFill="1" applyBorder="1" applyAlignment="1">
      <alignment vertical="center" shrinkToFit="1"/>
    </xf>
    <xf numFmtId="0" fontId="15" fillId="3" borderId="26" xfId="0" applyFont="1" applyFill="1" applyBorder="1" applyAlignment="1">
      <alignment vertical="center" shrinkToFit="1"/>
    </xf>
    <xf numFmtId="49" fontId="11" fillId="0" borderId="8" xfId="0" applyNumberFormat="1" applyFont="1" applyFill="1" applyBorder="1" applyAlignment="1">
      <alignment horizontal="center" vertical="center" wrapText="1"/>
    </xf>
    <xf numFmtId="0" fontId="8" fillId="2" borderId="13" xfId="0" applyFont="1" applyFill="1" applyBorder="1" applyAlignment="1">
      <alignment horizontal="center" vertical="center"/>
    </xf>
    <xf numFmtId="0" fontId="11" fillId="2" borderId="47" xfId="0" applyFont="1" applyFill="1" applyBorder="1" applyAlignment="1">
      <alignment horizontal="center" vertical="center"/>
    </xf>
    <xf numFmtId="0" fontId="10" fillId="0" borderId="7" xfId="0" applyFont="1" applyFill="1" applyBorder="1" applyAlignment="1">
      <alignment horizontal="center" vertical="center"/>
    </xf>
    <xf numFmtId="0" fontId="11" fillId="2" borderId="52" xfId="0" applyFont="1" applyFill="1" applyBorder="1" applyAlignment="1">
      <alignment horizontal="center" vertical="center"/>
    </xf>
    <xf numFmtId="0" fontId="15" fillId="3" borderId="24" xfId="0" applyFont="1" applyFill="1" applyBorder="1" applyAlignment="1">
      <alignment vertical="center" shrinkToFit="1"/>
    </xf>
    <xf numFmtId="0" fontId="15" fillId="0" borderId="0" xfId="0" applyFont="1" applyFill="1" applyBorder="1" applyAlignment="1">
      <alignment horizontal="center" vertical="center"/>
    </xf>
    <xf numFmtId="0" fontId="17" fillId="0" borderId="0" xfId="0" applyFont="1" applyFill="1">
      <alignment vertical="center"/>
    </xf>
    <xf numFmtId="0" fontId="12" fillId="0" borderId="15" xfId="0" applyFont="1" applyFill="1" applyBorder="1">
      <alignment vertical="center"/>
    </xf>
    <xf numFmtId="0" fontId="12" fillId="0" borderId="16" xfId="0" applyFont="1" applyFill="1" applyBorder="1">
      <alignment vertical="center"/>
    </xf>
    <xf numFmtId="0" fontId="12" fillId="0" borderId="17" xfId="0" applyFont="1" applyFill="1" applyBorder="1">
      <alignment vertical="center"/>
    </xf>
    <xf numFmtId="0" fontId="0" fillId="3" borderId="0" xfId="0" applyFill="1">
      <alignment vertical="center"/>
    </xf>
    <xf numFmtId="0" fontId="0" fillId="0" borderId="0" xfId="0">
      <alignment vertical="center"/>
    </xf>
    <xf numFmtId="0" fontId="0" fillId="3" borderId="0" xfId="0" applyFill="1" applyAlignment="1">
      <alignment horizontal="center" vertical="center"/>
    </xf>
    <xf numFmtId="176" fontId="0" fillId="0" borderId="0" xfId="0" applyNumberFormat="1">
      <alignment vertical="center"/>
    </xf>
    <xf numFmtId="178" fontId="10" fillId="0" borderId="0" xfId="0" applyNumberFormat="1" applyFont="1" applyFill="1">
      <alignment vertical="center"/>
    </xf>
    <xf numFmtId="0" fontId="2" fillId="0" borderId="0" xfId="6">
      <alignment vertical="center"/>
    </xf>
    <xf numFmtId="0" fontId="18" fillId="0" borderId="15" xfId="6" applyFont="1" applyBorder="1" applyAlignment="1">
      <alignment horizontal="center" vertical="center"/>
    </xf>
    <xf numFmtId="0" fontId="2" fillId="0" borderId="53" xfId="6" applyBorder="1" applyAlignment="1">
      <alignment vertical="center" shrinkToFit="1"/>
    </xf>
    <xf numFmtId="0" fontId="19" fillId="0" borderId="0" xfId="6" applyFont="1" applyAlignment="1">
      <alignment horizontal="left" vertical="center"/>
    </xf>
    <xf numFmtId="0" fontId="20" fillId="11" borderId="53" xfId="6" applyFont="1" applyFill="1" applyBorder="1" applyAlignment="1">
      <alignment horizontal="center" vertical="center"/>
    </xf>
    <xf numFmtId="0" fontId="21" fillId="3" borderId="54" xfId="6" applyFont="1" applyFill="1" applyBorder="1" applyAlignment="1">
      <alignment horizontal="center" vertical="center" shrinkToFit="1"/>
    </xf>
    <xf numFmtId="0" fontId="21" fillId="3" borderId="55" xfId="6" applyFont="1" applyFill="1" applyBorder="1" applyAlignment="1">
      <alignment horizontal="center" vertical="center" shrinkToFit="1"/>
    </xf>
    <xf numFmtId="0" fontId="21" fillId="3" borderId="56" xfId="6" applyFont="1" applyFill="1" applyBorder="1" applyAlignment="1">
      <alignment horizontal="center" vertical="center" shrinkToFit="1"/>
    </xf>
    <xf numFmtId="0" fontId="22" fillId="0" borderId="0" xfId="6" applyFont="1" applyAlignment="1">
      <alignment horizontal="left" vertical="center"/>
    </xf>
    <xf numFmtId="0" fontId="2" fillId="0" borderId="9" xfId="6" applyBorder="1">
      <alignment vertical="center"/>
    </xf>
    <xf numFmtId="49" fontId="11" fillId="0" borderId="9" xfId="6" applyNumberFormat="1" applyFont="1" applyBorder="1">
      <alignment vertical="center"/>
    </xf>
    <xf numFmtId="0" fontId="23" fillId="0" borderId="0" xfId="6" applyFont="1">
      <alignment vertical="center"/>
    </xf>
    <xf numFmtId="0" fontId="18" fillId="0" borderId="16" xfId="6" applyFont="1" applyBorder="1" applyAlignment="1">
      <alignment horizontal="center" vertical="center"/>
    </xf>
    <xf numFmtId="49" fontId="2" fillId="3" borderId="57" xfId="6" applyNumberFormat="1" applyFont="1" applyFill="1" applyBorder="1" applyAlignment="1">
      <alignment horizontal="center" vertical="center" shrinkToFit="1"/>
    </xf>
    <xf numFmtId="0" fontId="20" fillId="11" borderId="58" xfId="6" applyFont="1" applyFill="1" applyBorder="1" applyAlignment="1">
      <alignment horizontal="center" vertical="center"/>
    </xf>
    <xf numFmtId="184" fontId="21" fillId="3" borderId="12" xfId="6" applyNumberFormat="1" applyFont="1" applyFill="1" applyBorder="1" applyAlignment="1">
      <alignment horizontal="right" vertical="center" shrinkToFit="1"/>
    </xf>
    <xf numFmtId="184" fontId="21" fillId="3" borderId="9" xfId="6" applyNumberFormat="1" applyFont="1" applyFill="1" applyBorder="1" applyAlignment="1">
      <alignment horizontal="right" vertical="center" shrinkToFit="1"/>
    </xf>
    <xf numFmtId="184" fontId="21" fillId="3" borderId="10" xfId="6" applyNumberFormat="1" applyFont="1" applyFill="1" applyBorder="1" applyAlignment="1">
      <alignment horizontal="right" vertical="center" shrinkToFit="1"/>
    </xf>
    <xf numFmtId="184" fontId="2" fillId="0" borderId="58" xfId="6" applyNumberFormat="1" applyBorder="1">
      <alignment vertical="center"/>
    </xf>
    <xf numFmtId="184" fontId="2" fillId="0" borderId="58" xfId="6" applyNumberFormat="1" applyBorder="1" applyAlignment="1">
      <alignment vertical="center" shrinkToFit="1"/>
    </xf>
    <xf numFmtId="0" fontId="2" fillId="0" borderId="15" xfId="6" applyBorder="1" applyAlignment="1">
      <alignment horizontal="center" vertical="center" shrinkToFit="1"/>
    </xf>
    <xf numFmtId="0" fontId="21" fillId="3" borderId="12" xfId="6" applyFont="1" applyFill="1" applyBorder="1" applyAlignment="1">
      <alignment horizontal="center" vertical="center" shrinkToFit="1"/>
    </xf>
    <xf numFmtId="0" fontId="21" fillId="3" borderId="11" xfId="6" applyFont="1" applyFill="1" applyBorder="1" applyAlignment="1">
      <alignment horizontal="center" vertical="center" shrinkToFit="1"/>
    </xf>
    <xf numFmtId="0" fontId="2" fillId="0" borderId="58" xfId="6" applyBorder="1">
      <alignment vertical="center"/>
    </xf>
    <xf numFmtId="0" fontId="2" fillId="0" borderId="58" xfId="6" applyBorder="1" applyAlignment="1">
      <alignment vertical="center" shrinkToFit="1"/>
    </xf>
    <xf numFmtId="0" fontId="2" fillId="0" borderId="59" xfId="6" applyBorder="1" applyAlignment="1">
      <alignment horizontal="center" vertical="center" shrinkToFit="1"/>
    </xf>
    <xf numFmtId="0" fontId="20" fillId="11" borderId="60" xfId="6" applyFont="1" applyFill="1" applyBorder="1" applyAlignment="1">
      <alignment horizontal="center" vertical="center"/>
    </xf>
    <xf numFmtId="0" fontId="21" fillId="3" borderId="12" xfId="6" applyFont="1" applyFill="1" applyBorder="1" applyAlignment="1">
      <alignment horizontal="left" vertical="center" shrinkToFit="1"/>
    </xf>
    <xf numFmtId="0" fontId="21" fillId="3" borderId="9" xfId="6" applyFont="1" applyFill="1" applyBorder="1" applyAlignment="1">
      <alignment horizontal="left" vertical="center" shrinkToFit="1"/>
    </xf>
    <xf numFmtId="0" fontId="21" fillId="3" borderId="10" xfId="6" applyFont="1" applyFill="1" applyBorder="1" applyAlignment="1">
      <alignment horizontal="left" vertical="center" shrinkToFit="1"/>
    </xf>
    <xf numFmtId="0" fontId="2" fillId="0" borderId="60" xfId="6" applyBorder="1" applyAlignment="1">
      <alignment horizontal="center" vertical="center"/>
    </xf>
    <xf numFmtId="0" fontId="2" fillId="0" borderId="60" xfId="6" applyBorder="1" applyAlignment="1">
      <alignment horizontal="center" vertical="center" shrinkToFit="1"/>
    </xf>
    <xf numFmtId="0" fontId="2" fillId="3" borderId="60" xfId="6" applyFont="1" applyFill="1" applyBorder="1" applyAlignment="1">
      <alignment horizontal="left" vertical="center" shrinkToFit="1"/>
    </xf>
    <xf numFmtId="0" fontId="20" fillId="11" borderId="59" xfId="6" applyFont="1" applyFill="1" applyBorder="1" applyAlignment="1">
      <alignment horizontal="center" vertical="center"/>
    </xf>
    <xf numFmtId="0" fontId="2" fillId="0" borderId="59" xfId="6" applyBorder="1" applyAlignment="1">
      <alignment horizontal="center" vertical="center"/>
    </xf>
    <xf numFmtId="0" fontId="18" fillId="0" borderId="17" xfId="6" applyFont="1" applyBorder="1" applyAlignment="1">
      <alignment horizontal="center" vertical="center"/>
    </xf>
    <xf numFmtId="0" fontId="2" fillId="3" borderId="17" xfId="6" applyFill="1" applyBorder="1" applyAlignment="1">
      <alignment horizontal="left" vertical="center" shrinkToFit="1"/>
    </xf>
    <xf numFmtId="0" fontId="20" fillId="11" borderId="57" xfId="6" applyFont="1" applyFill="1" applyBorder="1" applyAlignment="1">
      <alignment horizontal="center" vertical="center"/>
    </xf>
    <xf numFmtId="0" fontId="21" fillId="3" borderId="61" xfId="6" applyFont="1" applyFill="1" applyBorder="1" applyAlignment="1">
      <alignment horizontal="left" vertical="center" shrinkToFit="1"/>
    </xf>
    <xf numFmtId="0" fontId="21" fillId="3" borderId="62" xfId="6" applyFont="1" applyFill="1" applyBorder="1" applyAlignment="1">
      <alignment horizontal="left" vertical="center" shrinkToFit="1"/>
    </xf>
    <xf numFmtId="0" fontId="21" fillId="3" borderId="63" xfId="6" applyFont="1" applyFill="1" applyBorder="1" applyAlignment="1">
      <alignment horizontal="left" vertical="center" shrinkToFit="1"/>
    </xf>
    <xf numFmtId="0" fontId="2" fillId="0" borderId="57" xfId="6" applyBorder="1">
      <alignment vertical="center"/>
    </xf>
    <xf numFmtId="0" fontId="2" fillId="0" borderId="57" xfId="6" applyBorder="1" applyAlignment="1">
      <alignment vertical="center" shrinkToFit="1"/>
    </xf>
    <xf numFmtId="0" fontId="24" fillId="2" borderId="15" xfId="6" applyFont="1" applyFill="1" applyBorder="1" applyAlignment="1">
      <alignment horizontal="center" vertical="center"/>
    </xf>
    <xf numFmtId="0" fontId="24" fillId="2" borderId="64" xfId="6" applyFont="1" applyFill="1" applyBorder="1" applyAlignment="1">
      <alignment horizontal="center" vertical="center"/>
    </xf>
    <xf numFmtId="0" fontId="24" fillId="2" borderId="55" xfId="6" applyFont="1" applyFill="1" applyBorder="1" applyAlignment="1">
      <alignment horizontal="center" vertical="center"/>
    </xf>
    <xf numFmtId="0" fontId="24" fillId="2" borderId="65" xfId="6" applyFont="1" applyFill="1" applyBorder="1" applyAlignment="1">
      <alignment horizontal="center" vertical="center"/>
    </xf>
    <xf numFmtId="0" fontId="24" fillId="2" borderId="36" xfId="6" applyFont="1" applyFill="1" applyBorder="1" applyAlignment="1">
      <alignment horizontal="center" vertical="center"/>
    </xf>
    <xf numFmtId="0" fontId="24" fillId="2" borderId="66" xfId="6" applyFont="1" applyFill="1" applyBorder="1" applyAlignment="1">
      <alignment horizontal="center" vertical="center"/>
    </xf>
    <xf numFmtId="0" fontId="24" fillId="2" borderId="37" xfId="6" applyFont="1" applyFill="1" applyBorder="1" applyAlignment="1">
      <alignment horizontal="center" vertical="center"/>
    </xf>
    <xf numFmtId="0" fontId="2" fillId="0" borderId="38" xfId="6" applyFont="1" applyBorder="1" applyAlignment="1">
      <alignment horizontal="center" vertical="center"/>
    </xf>
    <xf numFmtId="0" fontId="2" fillId="0" borderId="0" xfId="6" applyFont="1" applyBorder="1" applyAlignment="1">
      <alignment horizontal="center" vertical="center"/>
    </xf>
    <xf numFmtId="0" fontId="24" fillId="2" borderId="57" xfId="6" applyFont="1" applyFill="1" applyBorder="1">
      <alignment vertical="center"/>
    </xf>
    <xf numFmtId="0" fontId="24" fillId="2" borderId="67" xfId="6" applyFont="1" applyFill="1" applyBorder="1" applyAlignment="1">
      <alignment vertical="center" wrapText="1"/>
    </xf>
    <xf numFmtId="0" fontId="24" fillId="2" borderId="68" xfId="6" applyFont="1" applyFill="1" applyBorder="1" applyAlignment="1">
      <alignment vertical="center" wrapText="1"/>
    </xf>
    <xf numFmtId="0" fontId="24" fillId="2" borderId="69" xfId="6" applyFont="1" applyFill="1" applyBorder="1" applyAlignment="1">
      <alignment vertical="center" wrapText="1"/>
    </xf>
    <xf numFmtId="0" fontId="24" fillId="2" borderId="70" xfId="6" applyFont="1" applyFill="1" applyBorder="1" applyAlignment="1">
      <alignment vertical="center" wrapText="1"/>
    </xf>
    <xf numFmtId="0" fontId="24" fillId="2" borderId="71" xfId="6" applyFont="1" applyFill="1" applyBorder="1" applyAlignment="1">
      <alignment vertical="center" wrapText="1"/>
    </xf>
    <xf numFmtId="0" fontId="2" fillId="0" borderId="38" xfId="6" applyFont="1" applyBorder="1" applyAlignment="1">
      <alignment horizontal="left" vertical="center"/>
    </xf>
    <xf numFmtId="0" fontId="2" fillId="0" borderId="0" xfId="6" applyFont="1" applyBorder="1" applyAlignment="1">
      <alignment horizontal="left" vertical="center"/>
    </xf>
    <xf numFmtId="0" fontId="25" fillId="0" borderId="0" xfId="0" applyFont="1">
      <alignment vertical="center"/>
    </xf>
    <xf numFmtId="0" fontId="10" fillId="0" borderId="9" xfId="0" applyFont="1" applyBorder="1">
      <alignment vertical="center"/>
    </xf>
    <xf numFmtId="0" fontId="11" fillId="4" borderId="9" xfId="0" applyFont="1" applyFill="1" applyBorder="1" applyAlignment="1">
      <alignment horizontal="center" vertical="center"/>
    </xf>
    <xf numFmtId="0" fontId="10" fillId="8" borderId="9" xfId="0" applyFont="1" applyFill="1" applyBorder="1" applyAlignment="1">
      <alignment vertical="center" shrinkToFit="1"/>
    </xf>
    <xf numFmtId="185" fontId="10" fillId="8" borderId="9" xfId="0" applyNumberFormat="1" applyFont="1" applyFill="1" applyBorder="1" applyAlignment="1">
      <alignment vertical="center" shrinkToFit="1"/>
    </xf>
    <xf numFmtId="0" fontId="11" fillId="9" borderId="10" xfId="0" applyFont="1" applyFill="1" applyBorder="1" applyAlignment="1">
      <alignment horizontal="center" vertical="center"/>
    </xf>
    <xf numFmtId="0" fontId="11" fillId="9" borderId="12" xfId="0" applyFont="1" applyFill="1" applyBorder="1" applyAlignment="1">
      <alignment horizontal="center" vertical="center"/>
    </xf>
    <xf numFmtId="0" fontId="10" fillId="9" borderId="9" xfId="0" applyFont="1" applyFill="1" applyBorder="1" applyAlignment="1" applyProtection="1">
      <alignment vertical="center" shrinkToFit="1"/>
      <protection locked="0"/>
    </xf>
    <xf numFmtId="0" fontId="11" fillId="4" borderId="10" xfId="0" applyFont="1" applyFill="1" applyBorder="1" applyAlignment="1">
      <alignment horizontal="center" vertical="center"/>
    </xf>
    <xf numFmtId="49" fontId="10" fillId="8" borderId="9" xfId="0" applyNumberFormat="1" applyFont="1" applyFill="1" applyBorder="1" applyAlignment="1">
      <alignment vertical="center" shrinkToFit="1"/>
    </xf>
    <xf numFmtId="49" fontId="11" fillId="8" borderId="9" xfId="0" applyNumberFormat="1" applyFont="1" applyFill="1" applyBorder="1" applyAlignment="1">
      <alignment horizontal="center" vertical="center" shrinkToFit="1"/>
    </xf>
    <xf numFmtId="0" fontId="15" fillId="4" borderId="12" xfId="0" applyFont="1" applyFill="1" applyBorder="1" applyAlignment="1">
      <alignment horizontal="center" vertical="center"/>
    </xf>
    <xf numFmtId="185" fontId="16" fillId="10" borderId="9" xfId="0" applyNumberFormat="1" applyFont="1" applyFill="1" applyBorder="1" applyAlignment="1">
      <alignment vertical="center" shrinkToFit="1"/>
    </xf>
    <xf numFmtId="185" fontId="16" fillId="8" borderId="9" xfId="0" applyNumberFormat="1" applyFont="1" applyFill="1" applyBorder="1" applyAlignment="1">
      <alignment vertical="center" shrinkToFit="1"/>
    </xf>
    <xf numFmtId="0" fontId="15" fillId="4" borderId="12" xfId="0" applyFont="1" applyFill="1" applyBorder="1" applyAlignment="1">
      <alignment horizontal="center" vertical="center" wrapText="1"/>
    </xf>
    <xf numFmtId="0" fontId="10" fillId="8" borderId="9" xfId="0" applyFont="1" applyFill="1" applyBorder="1" applyAlignment="1">
      <alignment horizontal="center" vertical="center" shrinkToFit="1"/>
    </xf>
    <xf numFmtId="0" fontId="10" fillId="0" borderId="0" xfId="0" applyFont="1" applyAlignment="1">
      <alignment horizontal="right" vertical="center"/>
    </xf>
    <xf numFmtId="0" fontId="15" fillId="4" borderId="9" xfId="0" applyFont="1" applyFill="1" applyBorder="1" applyAlignment="1">
      <alignment horizontal="center" vertical="center" wrapText="1"/>
    </xf>
    <xf numFmtId="0" fontId="15" fillId="4" borderId="9" xfId="0" applyFont="1" applyFill="1" applyBorder="1" applyAlignment="1">
      <alignment horizontal="center" vertical="center"/>
    </xf>
    <xf numFmtId="0" fontId="10" fillId="2" borderId="9" xfId="0" applyFont="1" applyFill="1" applyBorder="1">
      <alignment vertical="center"/>
    </xf>
    <xf numFmtId="0" fontId="10" fillId="10" borderId="9" xfId="0" applyFont="1" applyFill="1" applyBorder="1" applyAlignment="1">
      <alignment horizontal="center" vertical="center"/>
    </xf>
    <xf numFmtId="0" fontId="10" fillId="0" borderId="9" xfId="0" applyFont="1" applyBorder="1" applyAlignment="1">
      <alignment horizontal="center" vertical="center"/>
    </xf>
    <xf numFmtId="0" fontId="10" fillId="0" borderId="0" xfId="0" applyFont="1" applyAlignment="1">
      <alignment horizontal="center" vertical="center"/>
    </xf>
    <xf numFmtId="186" fontId="10" fillId="8" borderId="9" xfId="0" applyNumberFormat="1" applyFont="1" applyFill="1" applyBorder="1" applyAlignment="1">
      <alignment vertical="center" shrinkToFit="1"/>
    </xf>
    <xf numFmtId="176" fontId="10" fillId="8" borderId="9" xfId="0" applyNumberFormat="1" applyFont="1" applyFill="1" applyBorder="1">
      <alignment vertical="center"/>
    </xf>
    <xf numFmtId="0" fontId="26" fillId="2" borderId="0" xfId="6" applyFont="1" applyFill="1">
      <alignment vertical="center"/>
    </xf>
    <xf numFmtId="0" fontId="27" fillId="2" borderId="0" xfId="6" applyFont="1" applyFill="1" applyAlignment="1">
      <alignment horizontal="center" vertical="center" shrinkToFit="1"/>
    </xf>
    <xf numFmtId="0" fontId="28" fillId="2" borderId="0" xfId="6" applyFont="1" applyFill="1" applyAlignment="1">
      <alignment horizontal="left" vertical="center" wrapText="1"/>
    </xf>
    <xf numFmtId="0" fontId="28" fillId="2" borderId="0" xfId="6" applyFont="1" applyFill="1" applyAlignment="1">
      <alignment vertical="center" wrapText="1"/>
    </xf>
    <xf numFmtId="0" fontId="24" fillId="2" borderId="56" xfId="6" applyFont="1" applyFill="1" applyBorder="1" applyAlignment="1">
      <alignment horizontal="center" vertical="center"/>
    </xf>
    <xf numFmtId="0" fontId="24" fillId="2" borderId="0" xfId="6" applyFont="1" applyFill="1">
      <alignment vertical="center"/>
    </xf>
    <xf numFmtId="0" fontId="28" fillId="2" borderId="0" xfId="6" applyFont="1" applyFill="1">
      <alignment vertical="center"/>
    </xf>
    <xf numFmtId="0" fontId="24" fillId="2" borderId="72" xfId="6" applyFont="1" applyFill="1" applyBorder="1" applyAlignment="1">
      <alignment vertical="center" wrapText="1"/>
    </xf>
    <xf numFmtId="0" fontId="24" fillId="2" borderId="73" xfId="6" applyFont="1" applyFill="1" applyBorder="1" applyAlignment="1">
      <alignment vertical="center" wrapText="1"/>
    </xf>
    <xf numFmtId="0" fontId="24" fillId="2" borderId="0" xfId="6" applyFont="1" applyFill="1" applyAlignment="1">
      <alignment vertical="center" wrapText="1"/>
    </xf>
    <xf numFmtId="0" fontId="30" fillId="0" borderId="0" xfId="0" applyFont="1">
      <alignment vertical="center"/>
    </xf>
    <xf numFmtId="0" fontId="31" fillId="0" borderId="0" xfId="0" applyFont="1">
      <alignment vertical="center"/>
    </xf>
  </cellXfs>
  <cellStyles count="8">
    <cellStyle name="パーセント 2" xfId="1"/>
    <cellStyle name="桁区切り 2" xfId="2"/>
    <cellStyle name="桁区切り 3" xfId="3"/>
    <cellStyle name="標準" xfId="0" builtinId="0"/>
    <cellStyle name="標準 2" xfId="4"/>
    <cellStyle name="標準 3" xfId="5"/>
    <cellStyle name="標準 4" xfId="6"/>
    <cellStyle name="桁区切り" xfId="7" builtinId="6"/>
  </cellStyles>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38100</xdr:colOff>
      <xdr:row>26</xdr:row>
      <xdr:rowOff>143510</xdr:rowOff>
    </xdr:from>
    <xdr:to xmlns:xdr="http://schemas.openxmlformats.org/drawingml/2006/spreadsheetDrawing">
      <xdr:col>1</xdr:col>
      <xdr:colOff>6696075</xdr:colOff>
      <xdr:row>28</xdr:row>
      <xdr:rowOff>152400</xdr:rowOff>
    </xdr:to>
    <xdr:sp macro="" textlink="">
      <xdr:nvSpPr>
        <xdr:cNvPr id="2" name="テキスト 1"/>
        <xdr:cNvSpPr txBox="1"/>
      </xdr:nvSpPr>
      <xdr:spPr>
        <a:xfrm>
          <a:off x="38100" y="6481445"/>
          <a:ext cx="7343775" cy="351790"/>
        </a:xfrm>
        <a:prstGeom prst="rect">
          <a:avLst/>
        </a:prstGeom>
        <a:solidFill>
          <a:srgbClr val="FFFF00"/>
        </a:solidFill>
        <a:ln w="38100" cmpd="dbl">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400"/>
            <a:t>この用紙は提出不要です。</a:t>
          </a:r>
          <a:endParaRPr kumimoji="1" lang="ja-JP" altLang="en-US"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122555</xdr:colOff>
      <xdr:row>1</xdr:row>
      <xdr:rowOff>0</xdr:rowOff>
    </xdr:from>
    <xdr:to xmlns:xdr="http://schemas.openxmlformats.org/drawingml/2006/spreadsheetDrawing">
      <xdr:col>5</xdr:col>
      <xdr:colOff>617855</xdr:colOff>
      <xdr:row>13</xdr:row>
      <xdr:rowOff>95250</xdr:rowOff>
    </xdr:to>
    <xdr:sp macro="" textlink="">
      <xdr:nvSpPr>
        <xdr:cNvPr id="2" name="テキスト 1"/>
        <xdr:cNvSpPr txBox="1"/>
      </xdr:nvSpPr>
      <xdr:spPr>
        <a:xfrm>
          <a:off x="122555" y="171450"/>
          <a:ext cx="3924300" cy="2152650"/>
        </a:xfrm>
        <a:prstGeom prst="rect">
          <a:avLst/>
        </a:prstGeom>
        <a:noFill/>
        <a:ln w="9525" cap="flat" cmpd="sng">
          <a:solidFill>
            <a:sysClr val="windowText" lastClr="000000"/>
          </a:solidFill>
          <a:prstDash val="sysDash"/>
          <a:miter/>
          <a:headEnd/>
          <a:tailEnd/>
        </a:ln>
      </xdr:spPr>
      <xdr:style>
        <a:lnRef idx="0">
          <a:srgbClr val="000000"/>
        </a:lnRef>
        <a:fillRef idx="0">
          <a:srgbClr val="000000"/>
        </a:fillRef>
        <a:effectRef idx="0">
          <a:srgbClr val="000000"/>
        </a:effectRef>
        <a:fontRef idx="minor">
          <a:schemeClr val="dk1"/>
        </a:fontRef>
      </xdr:style>
      <xdr:txBody>
        <a:bodyPr vertOverflow="clip" horzOverflow="clip" anchor="t" anchorCtr="0"/>
        <a:lstStyle/>
        <a:p>
          <a:r>
            <a:rPr kumimoji="1" lang="ja-JP" altLang="en-US" sz="1600">
              <a:latin typeface="HGPｺﾞｼｯｸM"/>
              <a:ea typeface="HGPｺﾞｼｯｸM"/>
            </a:rPr>
            <a:t>〒010-8570</a:t>
          </a:r>
          <a:endParaRPr kumimoji="1" lang="ja-JP" altLang="en-US" sz="1600">
            <a:latin typeface="HGPｺﾞｼｯｸM"/>
            <a:ea typeface="HGPｺﾞｼｯｸM"/>
          </a:endParaRPr>
        </a:p>
        <a:p>
          <a:r>
            <a:rPr kumimoji="1" lang="ja-JP" altLang="en-US" sz="1600">
              <a:latin typeface="HGPｺﾞｼｯｸM"/>
              <a:ea typeface="HGPｺﾞｼｯｸM"/>
            </a:rPr>
            <a:t/>
          </a:r>
          <a:r>
            <a:rPr kumimoji="1" lang="ja-JP" altLang="en-US" sz="1600">
              <a:latin typeface="HGPｺﾞｼｯｸM"/>
              <a:ea typeface="HGPｺﾞｼｯｸM"/>
            </a:rPr>
            <a:t>秋田市山王四丁目１番１号</a:t>
          </a:r>
          <a:endParaRPr kumimoji="1" lang="ja-JP" altLang="en-US" sz="1600">
            <a:latin typeface="HGPｺﾞｼｯｸM"/>
            <a:ea typeface="HGPｺﾞｼｯｸM"/>
          </a:endParaRPr>
        </a:p>
        <a:p>
          <a:endParaRPr kumimoji="1" lang="ja-JP" altLang="en-US" sz="1600">
            <a:latin typeface="HGPｺﾞｼｯｸM"/>
            <a:ea typeface="HGPｺﾞｼｯｸM"/>
          </a:endParaRPr>
        </a:p>
        <a:p>
          <a:r>
            <a:rPr kumimoji="1" lang="ja-JP" altLang="en-US" sz="1600">
              <a:latin typeface="HGPｺﾞｼｯｸM"/>
              <a:ea typeface="HGPｺﾞｼｯｸM"/>
            </a:rPr>
            <a:t>秋田県健康福祉部障害福祉課　あて</a:t>
          </a:r>
          <a:endParaRPr kumimoji="1" lang="ja-JP" altLang="en-US" sz="1600">
            <a:latin typeface="HGPｺﾞｼｯｸM"/>
            <a:ea typeface="HGPｺﾞｼｯｸM"/>
          </a:endParaRPr>
        </a:p>
        <a:p>
          <a:endParaRPr kumimoji="1" lang="ja-JP" altLang="en-US"/>
        </a:p>
        <a:p>
          <a:r>
            <a:rPr kumimoji="1" lang="ja-JP" altLang="en-US" sz="1200">
              <a:solidFill>
                <a:srgbClr val="FF0000"/>
              </a:solidFill>
              <a:latin typeface="Meiryo UI"/>
              <a:ea typeface="Meiryo UI"/>
            </a:rPr>
            <a:t>新型コロナ給付金（障害分）実績報告書在中</a:t>
          </a:r>
          <a:endParaRPr kumimoji="1" lang="ja-JP" altLang="en-US" sz="12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4.vml" /><Relationship Id="rId3" Type="http://schemas.openxmlformats.org/officeDocument/2006/relationships/comments" Target="../comments4.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1.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2.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3"/>
  <dimension ref="A1:BK56"/>
  <sheetViews>
    <sheetView showZeros="0" view="pageBreakPreview" topLeftCell="A7" zoomScale="110" zoomScaleNormal="120" zoomScaleSheetLayoutView="110" workbookViewId="0">
      <selection activeCell="C25" sqref="C25"/>
    </sheetView>
  </sheetViews>
  <sheetFormatPr defaultColWidth="2.21875" defaultRowHeight="12"/>
  <cols>
    <col min="1" max="1" width="2.6640625" style="1" customWidth="1"/>
    <col min="2" max="16384" width="2.21875" style="1"/>
  </cols>
  <sheetData>
    <row r="1" spans="1:63" ht="13.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6" t="s">
        <v>222</v>
      </c>
    </row>
    <row r="2" spans="1:63" ht="22.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row>
    <row r="3" spans="1:63" ht="13.5">
      <c r="A3" s="4"/>
      <c r="B3" s="8"/>
      <c r="C3" s="11"/>
      <c r="D3" s="11"/>
      <c r="E3" s="4"/>
      <c r="F3" s="4"/>
      <c r="G3" s="4"/>
      <c r="H3" s="4"/>
      <c r="I3" s="4"/>
      <c r="J3" s="4"/>
      <c r="K3" s="4"/>
      <c r="L3" s="4"/>
      <c r="M3" s="4"/>
      <c r="N3" s="4"/>
      <c r="O3" s="4"/>
      <c r="P3" s="4"/>
      <c r="Q3" s="4"/>
      <c r="R3" s="4"/>
      <c r="S3" s="4"/>
      <c r="T3" s="4"/>
      <c r="U3" s="4"/>
      <c r="V3" s="4"/>
      <c r="W3" s="4"/>
      <c r="X3" s="4"/>
      <c r="Y3" s="4"/>
      <c r="Z3" s="4"/>
      <c r="AA3" s="4"/>
      <c r="AB3" s="29"/>
      <c r="AC3" s="32" t="s">
        <v>49</v>
      </c>
      <c r="AD3" s="34"/>
      <c r="AE3" s="34"/>
      <c r="AF3" s="34" t="s">
        <v>2</v>
      </c>
      <c r="AG3" s="34"/>
      <c r="AH3" s="34"/>
      <c r="AI3" s="34" t="s">
        <v>6</v>
      </c>
      <c r="AJ3" s="34"/>
      <c r="AK3" s="34"/>
      <c r="AL3" s="34" t="s">
        <v>1</v>
      </c>
      <c r="AM3" s="3"/>
    </row>
    <row r="4" spans="1:63" ht="45" customHeight="1">
      <c r="A4" s="4"/>
      <c r="B4" s="8"/>
      <c r="C4" s="11"/>
      <c r="D4" s="11"/>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row>
    <row r="5" spans="1:63" ht="18" customHeight="1">
      <c r="A5" s="5" t="s">
        <v>188</v>
      </c>
      <c r="B5" s="5"/>
      <c r="C5" s="5"/>
      <c r="D5" s="5"/>
      <c r="E5" s="5"/>
      <c r="F5" s="5"/>
      <c r="G5" s="5"/>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row>
    <row r="6" spans="1:63" ht="19.95" customHeight="1">
      <c r="A6" s="6"/>
      <c r="B6" s="6"/>
      <c r="C6" s="6"/>
      <c r="D6" s="6"/>
      <c r="E6" s="6"/>
      <c r="F6" s="6"/>
      <c r="G6" s="6"/>
      <c r="H6" s="4"/>
      <c r="I6" s="4"/>
      <c r="J6" s="4"/>
      <c r="K6" s="4"/>
      <c r="L6" s="4"/>
      <c r="M6" s="4"/>
      <c r="N6" s="4"/>
      <c r="O6" s="4"/>
      <c r="P6" s="4"/>
      <c r="Q6" s="4"/>
      <c r="R6" s="4"/>
      <c r="S6" s="4"/>
      <c r="T6" s="4"/>
      <c r="U6" s="4"/>
      <c r="V6" s="6" t="s">
        <v>191</v>
      </c>
      <c r="W6" s="4" t="s">
        <v>189</v>
      </c>
      <c r="X6" s="21"/>
      <c r="Y6" s="21"/>
      <c r="Z6" s="21"/>
      <c r="AA6" s="21"/>
      <c r="AB6" s="21"/>
      <c r="AC6" s="21"/>
      <c r="AD6" s="21"/>
      <c r="AE6" s="21"/>
      <c r="AF6" s="21"/>
      <c r="AG6" s="21"/>
      <c r="AH6" s="21"/>
      <c r="AI6" s="21"/>
      <c r="AJ6" s="21"/>
      <c r="AK6" s="21"/>
      <c r="AL6" s="4"/>
      <c r="AM6" s="4"/>
    </row>
    <row r="7" spans="1:63" ht="19.95" customHeight="1">
      <c r="A7" s="6"/>
      <c r="B7" s="6"/>
      <c r="C7" s="6"/>
      <c r="D7" s="6"/>
      <c r="E7" s="6"/>
      <c r="F7" s="6"/>
      <c r="G7" s="6"/>
      <c r="H7" s="4"/>
      <c r="I7" s="4"/>
      <c r="J7" s="4"/>
      <c r="K7" s="4"/>
      <c r="L7" s="4"/>
      <c r="M7" s="4"/>
      <c r="N7" s="4"/>
      <c r="O7" s="4"/>
      <c r="P7" s="4"/>
      <c r="Q7" s="4"/>
      <c r="R7" s="4"/>
      <c r="S7" s="4"/>
      <c r="T7" s="4"/>
      <c r="U7" s="4"/>
      <c r="V7" s="6" t="s">
        <v>192</v>
      </c>
      <c r="W7" s="21"/>
      <c r="X7" s="21"/>
      <c r="Y7" s="21"/>
      <c r="Z7" s="21"/>
      <c r="AA7" s="21"/>
      <c r="AB7" s="21"/>
      <c r="AC7" s="21"/>
      <c r="AD7" s="21"/>
      <c r="AE7" s="21"/>
      <c r="AF7" s="21"/>
      <c r="AG7" s="21"/>
      <c r="AH7" s="21"/>
      <c r="AI7" s="21"/>
      <c r="AJ7" s="21"/>
      <c r="AK7" s="21"/>
      <c r="AL7" s="4"/>
      <c r="AM7" s="4"/>
    </row>
    <row r="8" spans="1:63" ht="19.95" customHeight="1">
      <c r="A8" s="6"/>
      <c r="B8" s="6"/>
      <c r="C8" s="6"/>
      <c r="D8" s="6"/>
      <c r="E8" s="6"/>
      <c r="F8" s="6"/>
      <c r="G8" s="6"/>
      <c r="H8" s="4"/>
      <c r="I8" s="4"/>
      <c r="J8" s="4"/>
      <c r="K8" s="4"/>
      <c r="L8" s="4"/>
      <c r="M8" s="4"/>
      <c r="N8" s="4"/>
      <c r="O8" s="4"/>
      <c r="P8" s="4"/>
      <c r="Q8" s="4"/>
      <c r="R8" s="4"/>
      <c r="S8" s="4"/>
      <c r="T8" s="4"/>
      <c r="U8" s="4"/>
      <c r="V8" s="6" t="s">
        <v>151</v>
      </c>
      <c r="W8" s="22"/>
      <c r="X8" s="22"/>
      <c r="Y8" s="22"/>
      <c r="Z8" s="22"/>
      <c r="AA8" s="22"/>
      <c r="AB8" s="22"/>
      <c r="AC8" s="22"/>
      <c r="AD8" s="22"/>
      <c r="AE8" s="22"/>
      <c r="AF8" s="22"/>
      <c r="AG8" s="22"/>
      <c r="AH8" s="22"/>
      <c r="AI8" s="22"/>
      <c r="AJ8" s="22"/>
      <c r="AK8" s="22"/>
      <c r="AL8" s="6"/>
      <c r="AM8" s="4"/>
    </row>
    <row r="9" spans="1:63" ht="19.95" customHeight="1">
      <c r="A9" s="6"/>
      <c r="B9" s="6"/>
      <c r="C9" s="6"/>
      <c r="D9" s="6"/>
      <c r="E9" s="6"/>
      <c r="F9" s="6"/>
      <c r="G9" s="6"/>
      <c r="H9" s="4"/>
      <c r="I9" s="4"/>
      <c r="J9" s="4"/>
      <c r="K9" s="4"/>
      <c r="L9" s="4"/>
      <c r="M9" s="4"/>
      <c r="N9" s="4"/>
      <c r="O9" s="4"/>
      <c r="P9" s="4"/>
      <c r="Q9" s="4"/>
      <c r="R9" s="4"/>
      <c r="S9" s="4"/>
      <c r="T9" s="4"/>
      <c r="U9" s="4"/>
      <c r="V9" s="6" t="s">
        <v>190</v>
      </c>
      <c r="W9" s="22"/>
      <c r="X9" s="22"/>
      <c r="Y9" s="22"/>
      <c r="Z9" s="22"/>
      <c r="AA9" s="22"/>
      <c r="AB9" s="22"/>
      <c r="AC9" s="22"/>
      <c r="AD9" s="22"/>
      <c r="AE9" s="22"/>
      <c r="AF9" s="22"/>
      <c r="AG9" s="22"/>
      <c r="AH9" s="22"/>
      <c r="AI9" s="22"/>
      <c r="AJ9" s="22"/>
      <c r="AK9" s="22"/>
      <c r="AL9" s="35"/>
      <c r="AM9" s="4"/>
    </row>
    <row r="10" spans="1:63" ht="30" customHeight="1">
      <c r="A10" s="6"/>
      <c r="B10" s="6"/>
      <c r="C10" s="6"/>
      <c r="D10" s="6"/>
      <c r="E10" s="6"/>
      <c r="F10" s="6"/>
      <c r="G10" s="6"/>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row>
    <row r="11" spans="1:63" ht="18" customHeight="1">
      <c r="A11" s="3" t="s">
        <v>239</v>
      </c>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row>
    <row r="12" spans="1:63" ht="16.8" customHeight="1">
      <c r="A12" s="4"/>
      <c r="B12" s="8"/>
      <c r="C12" s="11"/>
      <c r="D12" s="11"/>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row>
    <row r="13" spans="1:63" ht="58.8" customHeight="1">
      <c r="A13" s="7" t="s">
        <v>7</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row>
    <row r="14" spans="1:63" ht="11.4" customHeight="1">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row>
    <row r="15" spans="1:63" ht="13.5">
      <c r="A15" s="4"/>
      <c r="B15" s="9" t="s">
        <v>224</v>
      </c>
      <c r="C15" s="9"/>
      <c r="D15" s="9"/>
      <c r="E15" s="9"/>
      <c r="F15" s="9"/>
      <c r="G15" s="9"/>
      <c r="H15" s="9"/>
      <c r="I15" s="9"/>
      <c r="J15" s="9"/>
      <c r="K15" s="13">
        <f ca="1">SUM(実績額一覧表!O6:O30)</f>
        <v>0</v>
      </c>
      <c r="L15" s="13"/>
      <c r="M15" s="13"/>
      <c r="N15" s="13"/>
      <c r="O15" s="13"/>
      <c r="P15" s="13"/>
      <c r="Q15" s="13"/>
      <c r="R15" s="13"/>
      <c r="S15" s="9" t="s">
        <v>44</v>
      </c>
      <c r="T15" s="9"/>
      <c r="U15" s="4"/>
      <c r="V15" s="4"/>
      <c r="W15" s="4"/>
      <c r="X15" s="4"/>
      <c r="Y15" s="4"/>
      <c r="Z15" s="4"/>
      <c r="AA15" s="4"/>
      <c r="AB15" s="4"/>
      <c r="AC15" s="4"/>
      <c r="AD15" s="4"/>
      <c r="AE15" s="4"/>
      <c r="AF15" s="4"/>
      <c r="AG15" s="4"/>
      <c r="AH15" s="4"/>
      <c r="AI15" s="4"/>
      <c r="AJ15" s="4"/>
      <c r="AK15" s="4"/>
      <c r="AL15" s="4"/>
      <c r="AM15" s="4"/>
      <c r="AP15" s="36"/>
      <c r="AQ15" s="37"/>
      <c r="AR15" s="37"/>
      <c r="AS15" s="37"/>
      <c r="AT15" s="37"/>
      <c r="AU15" s="37"/>
      <c r="AV15" s="37"/>
      <c r="AW15" s="37"/>
      <c r="AX15" s="37"/>
      <c r="AY15" s="37"/>
      <c r="AZ15" s="37"/>
      <c r="BA15" s="37"/>
      <c r="BB15" s="37"/>
      <c r="BC15" s="37"/>
      <c r="BD15" s="37"/>
      <c r="BE15" s="37"/>
      <c r="BF15" s="37"/>
      <c r="BG15" s="37"/>
      <c r="BH15" s="37"/>
      <c r="BI15" s="37"/>
      <c r="BJ15" s="37"/>
      <c r="BK15" s="37"/>
    </row>
    <row r="16" spans="1:63" ht="13.5">
      <c r="A16" s="4"/>
      <c r="B16" s="9" t="s">
        <v>11</v>
      </c>
      <c r="C16" s="9"/>
      <c r="D16" s="9"/>
      <c r="E16" s="9"/>
      <c r="F16" s="9"/>
      <c r="G16" s="9"/>
      <c r="H16" s="9"/>
      <c r="I16" s="9"/>
      <c r="J16" s="9"/>
      <c r="K16" s="13">
        <f ca="1">SUM(実績額一覧表!N6:N30)</f>
        <v>0</v>
      </c>
      <c r="L16" s="13"/>
      <c r="M16" s="13"/>
      <c r="N16" s="13"/>
      <c r="O16" s="13"/>
      <c r="P16" s="13"/>
      <c r="Q16" s="13"/>
      <c r="R16" s="13"/>
      <c r="S16" s="9" t="s">
        <v>44</v>
      </c>
      <c r="T16" s="9"/>
      <c r="U16" s="4"/>
      <c r="V16" s="4"/>
      <c r="W16" s="4"/>
      <c r="X16" s="4"/>
      <c r="Y16" s="4"/>
      <c r="Z16" s="4"/>
      <c r="AA16" s="4"/>
      <c r="AB16" s="4"/>
      <c r="AC16" s="4"/>
      <c r="AD16" s="4"/>
      <c r="AE16" s="4"/>
      <c r="AF16" s="4"/>
      <c r="AG16" s="4"/>
      <c r="AH16" s="4"/>
      <c r="AI16" s="4"/>
      <c r="AJ16" s="4"/>
      <c r="AK16" s="4"/>
      <c r="AL16" s="4"/>
      <c r="AM16" s="4"/>
      <c r="AP16" s="36"/>
      <c r="AQ16" s="37"/>
      <c r="AR16" s="37"/>
      <c r="AS16" s="37"/>
      <c r="AT16" s="37"/>
      <c r="AU16" s="37"/>
      <c r="AV16" s="37"/>
      <c r="AW16" s="37"/>
      <c r="AX16" s="37"/>
      <c r="AY16" s="37"/>
      <c r="AZ16" s="37"/>
      <c r="BA16" s="37"/>
      <c r="BB16" s="37"/>
      <c r="BC16" s="37"/>
      <c r="BD16" s="37"/>
      <c r="BE16" s="37"/>
      <c r="BF16" s="37"/>
      <c r="BG16" s="37"/>
      <c r="BH16" s="37"/>
      <c r="BI16" s="37"/>
      <c r="BJ16" s="37"/>
      <c r="BK16" s="37"/>
    </row>
    <row r="17" spans="1:63" ht="7.5" customHeight="1">
      <c r="A17" s="4"/>
      <c r="B17" s="9"/>
      <c r="C17" s="9"/>
      <c r="D17" s="9"/>
      <c r="E17" s="9"/>
      <c r="F17" s="9"/>
      <c r="G17" s="9"/>
      <c r="H17" s="9"/>
      <c r="I17" s="9"/>
      <c r="J17" s="9"/>
      <c r="K17" s="9"/>
      <c r="L17" s="9"/>
      <c r="M17" s="9"/>
      <c r="N17" s="9"/>
      <c r="O17" s="9"/>
      <c r="P17" s="9"/>
      <c r="Q17" s="9"/>
      <c r="R17" s="9"/>
      <c r="S17" s="9"/>
      <c r="T17" s="9"/>
      <c r="U17" s="4"/>
      <c r="V17" s="4"/>
      <c r="W17" s="4"/>
      <c r="X17" s="4"/>
      <c r="Y17" s="4"/>
      <c r="Z17" s="4"/>
      <c r="AA17" s="4"/>
      <c r="AB17" s="4"/>
      <c r="AC17" s="4"/>
      <c r="AD17" s="4"/>
      <c r="AE17" s="4"/>
      <c r="AF17" s="4"/>
      <c r="AG17" s="4"/>
      <c r="AH17" s="4"/>
      <c r="AI17" s="4"/>
      <c r="AJ17" s="4"/>
      <c r="AK17" s="4"/>
      <c r="AL17" s="4"/>
      <c r="AM17" s="4"/>
      <c r="AP17" s="37"/>
      <c r="AQ17" s="37"/>
      <c r="AR17" s="37"/>
      <c r="AS17" s="37"/>
      <c r="AT17" s="37"/>
      <c r="AU17" s="37"/>
      <c r="AV17" s="37"/>
      <c r="AW17" s="37"/>
      <c r="AX17" s="37"/>
      <c r="AY17" s="37"/>
      <c r="AZ17" s="37"/>
      <c r="BA17" s="37"/>
      <c r="BB17" s="37"/>
      <c r="BC17" s="37"/>
      <c r="BD17" s="37"/>
      <c r="BE17" s="37"/>
      <c r="BF17" s="37"/>
      <c r="BG17" s="37"/>
      <c r="BH17" s="37"/>
      <c r="BI17" s="37"/>
      <c r="BJ17" s="37"/>
      <c r="BK17" s="37"/>
    </row>
    <row r="18" spans="1:63" ht="13.5">
      <c r="A18" s="4"/>
      <c r="B18" s="10" t="s">
        <v>104</v>
      </c>
      <c r="D18" s="9"/>
      <c r="E18" s="9"/>
      <c r="F18" s="9"/>
      <c r="G18" s="9"/>
      <c r="H18" s="9"/>
      <c r="I18" s="9"/>
      <c r="L18" s="9"/>
      <c r="M18" s="9"/>
      <c r="N18" s="9"/>
      <c r="O18" s="9"/>
      <c r="P18" s="9"/>
      <c r="Q18" s="9"/>
      <c r="R18" s="9"/>
      <c r="S18" s="9"/>
      <c r="T18" s="9"/>
      <c r="U18" s="4"/>
      <c r="V18" s="4"/>
      <c r="W18" s="4"/>
      <c r="X18" s="4"/>
      <c r="Y18" s="4"/>
      <c r="Z18" s="4"/>
      <c r="AA18" s="4"/>
      <c r="AB18" s="4"/>
      <c r="AC18" s="4"/>
      <c r="AD18" s="4"/>
      <c r="AE18" s="4"/>
      <c r="AF18" s="4"/>
      <c r="AG18" s="4"/>
      <c r="AH18" s="4"/>
      <c r="AI18" s="4"/>
      <c r="AJ18" s="4"/>
      <c r="AK18" s="4"/>
      <c r="AL18" s="4"/>
      <c r="AM18" s="4"/>
      <c r="AP18" s="36"/>
      <c r="AQ18" s="37"/>
      <c r="AR18" s="37"/>
      <c r="AS18" s="37"/>
      <c r="AT18" s="37"/>
      <c r="AU18" s="37"/>
      <c r="AV18" s="37"/>
      <c r="AW18" s="37"/>
      <c r="AX18" s="37"/>
      <c r="AY18" s="37"/>
      <c r="AZ18" s="37"/>
      <c r="BA18" s="37"/>
      <c r="BB18" s="37"/>
      <c r="BC18" s="37"/>
      <c r="BD18" s="37"/>
      <c r="BE18" s="37"/>
      <c r="BF18" s="37"/>
      <c r="BG18" s="37"/>
      <c r="BH18" s="37"/>
      <c r="BI18" s="37"/>
      <c r="BJ18" s="37"/>
      <c r="BK18" s="37"/>
    </row>
    <row r="19" spans="1:63" ht="13.5">
      <c r="A19" s="4"/>
      <c r="B19" s="9"/>
      <c r="C19" s="12" t="s">
        <v>240</v>
      </c>
      <c r="D19" s="12"/>
      <c r="E19" s="12"/>
      <c r="F19" s="12"/>
      <c r="G19" s="12"/>
      <c r="H19" s="12"/>
      <c r="I19" s="12"/>
      <c r="J19" s="12"/>
      <c r="K19" s="12"/>
      <c r="L19" s="12"/>
      <c r="M19" s="12"/>
      <c r="N19" s="12"/>
      <c r="O19" s="12"/>
      <c r="P19" s="12"/>
      <c r="Q19" s="12"/>
      <c r="R19" s="12"/>
      <c r="S19" s="12"/>
      <c r="T19" s="12"/>
      <c r="U19" s="12"/>
      <c r="V19" s="12"/>
      <c r="W19" s="12"/>
      <c r="X19" s="23">
        <f ca="1">SUM(実績額一覧表!H6:H30)</f>
        <v>0</v>
      </c>
      <c r="Y19" s="23"/>
      <c r="Z19" s="23"/>
      <c r="AA19" s="23"/>
      <c r="AB19" s="23"/>
      <c r="AC19" s="4" t="s">
        <v>44</v>
      </c>
      <c r="AD19" s="4"/>
      <c r="AE19" s="4"/>
      <c r="AF19" s="4"/>
      <c r="AG19" s="4"/>
      <c r="AH19" s="4"/>
      <c r="AI19" s="4"/>
      <c r="AJ19" s="4"/>
      <c r="AK19" s="4"/>
      <c r="AL19" s="4"/>
      <c r="AM19" s="4"/>
      <c r="AP19" s="37"/>
      <c r="AQ19" s="37"/>
      <c r="AR19" s="37"/>
      <c r="AS19" s="37"/>
      <c r="AT19" s="37"/>
      <c r="AU19" s="37"/>
      <c r="AV19" s="37"/>
      <c r="AW19" s="37"/>
      <c r="AX19" s="37"/>
      <c r="AY19" s="37"/>
      <c r="AZ19" s="37"/>
      <c r="BA19" s="37"/>
      <c r="BB19" s="37"/>
      <c r="BC19" s="37"/>
      <c r="BD19" s="37"/>
      <c r="BE19" s="37"/>
      <c r="BF19" s="37"/>
      <c r="BG19" s="37"/>
      <c r="BH19" s="37"/>
      <c r="BI19" s="37"/>
      <c r="BJ19" s="37"/>
      <c r="BK19" s="37"/>
    </row>
    <row r="20" spans="1:63" ht="13.5">
      <c r="A20" s="4"/>
      <c r="B20" s="9"/>
      <c r="C20" s="12" t="s">
        <v>246</v>
      </c>
      <c r="D20" s="12"/>
      <c r="E20" s="12"/>
      <c r="F20" s="12"/>
      <c r="G20" s="12"/>
      <c r="H20" s="12"/>
      <c r="I20" s="12"/>
      <c r="J20" s="12"/>
      <c r="K20" s="12"/>
      <c r="L20" s="12"/>
      <c r="M20" s="12"/>
      <c r="N20" s="12"/>
      <c r="O20" s="12"/>
      <c r="P20" s="12"/>
      <c r="Q20" s="12"/>
      <c r="R20" s="12"/>
      <c r="S20" s="12"/>
      <c r="T20" s="12"/>
      <c r="U20" s="12"/>
      <c r="V20" s="12"/>
      <c r="W20" s="12"/>
      <c r="X20" s="23">
        <f ca="1">SUM(実績額一覧表!K6:K30)</f>
        <v>0</v>
      </c>
      <c r="Y20" s="23"/>
      <c r="Z20" s="23"/>
      <c r="AA20" s="23"/>
      <c r="AB20" s="23"/>
      <c r="AC20" s="4" t="s">
        <v>44</v>
      </c>
      <c r="AD20" s="4"/>
      <c r="AE20" s="4"/>
      <c r="AF20" s="4"/>
      <c r="AG20" s="4"/>
      <c r="AH20" s="4"/>
      <c r="AI20" s="4"/>
      <c r="AJ20" s="4"/>
      <c r="AK20" s="4"/>
      <c r="AL20" s="4"/>
      <c r="AM20" s="4"/>
      <c r="AP20" s="38"/>
      <c r="AQ20" s="38"/>
      <c r="AR20" s="38"/>
      <c r="AS20" s="38"/>
      <c r="AT20" s="38"/>
      <c r="AU20" s="38"/>
      <c r="AV20" s="40"/>
      <c r="AW20" s="40"/>
      <c r="AX20" s="38"/>
      <c r="AY20" s="38"/>
      <c r="AZ20" s="38"/>
      <c r="BA20" s="38"/>
      <c r="BB20" s="40"/>
      <c r="BC20" s="40"/>
      <c r="BD20" s="38"/>
      <c r="BE20" s="38"/>
      <c r="BF20" s="38"/>
      <c r="BG20" s="38"/>
      <c r="BH20" s="40"/>
      <c r="BI20" s="40"/>
      <c r="BJ20" s="38"/>
      <c r="BK20" s="37"/>
    </row>
    <row r="21" spans="1:63" ht="13.5">
      <c r="A21" s="4"/>
      <c r="B21" s="9"/>
      <c r="C21" s="10"/>
      <c r="D21" s="10" t="s">
        <v>245</v>
      </c>
      <c r="E21" s="10"/>
      <c r="F21" s="10"/>
      <c r="G21" s="10"/>
      <c r="H21" s="10"/>
      <c r="I21" s="10"/>
      <c r="J21" s="10"/>
      <c r="K21" s="10"/>
      <c r="L21" s="10"/>
      <c r="M21" s="10"/>
      <c r="N21" s="10"/>
      <c r="O21" s="10"/>
      <c r="P21" s="10"/>
      <c r="Q21" s="10"/>
      <c r="R21" s="10"/>
      <c r="S21" s="10"/>
      <c r="T21" s="10"/>
      <c r="U21" s="10"/>
      <c r="V21" s="10"/>
      <c r="W21" s="10"/>
      <c r="X21" s="23"/>
      <c r="Y21" s="23"/>
      <c r="Z21" s="23"/>
      <c r="AA21" s="23"/>
      <c r="AB21" s="23"/>
      <c r="AC21" s="4"/>
      <c r="AD21" s="4"/>
      <c r="AE21" s="4"/>
      <c r="AF21" s="4"/>
      <c r="AG21" s="4"/>
      <c r="AH21" s="4"/>
      <c r="AI21" s="4"/>
      <c r="AJ21" s="4"/>
      <c r="AK21" s="4"/>
      <c r="AL21" s="4"/>
      <c r="AM21" s="4"/>
      <c r="AP21" s="39"/>
      <c r="AQ21" s="39"/>
      <c r="AR21" s="39"/>
      <c r="AS21" s="39"/>
      <c r="AT21" s="39"/>
      <c r="AU21" s="39"/>
      <c r="AV21" s="41"/>
      <c r="AW21" s="41"/>
      <c r="AX21" s="39"/>
      <c r="AY21" s="39"/>
      <c r="AZ21" s="39"/>
      <c r="BA21" s="39"/>
      <c r="BB21" s="41"/>
      <c r="BC21" s="41"/>
      <c r="BD21" s="39"/>
      <c r="BE21" s="39"/>
      <c r="BF21" s="39"/>
      <c r="BG21" s="39"/>
      <c r="BH21" s="41"/>
      <c r="BI21" s="41"/>
      <c r="BJ21" s="39"/>
    </row>
    <row r="22" spans="1:63" ht="13.5">
      <c r="A22" s="4"/>
      <c r="B22" s="9"/>
      <c r="C22" s="12" t="s">
        <v>241</v>
      </c>
      <c r="D22" s="12"/>
      <c r="E22" s="12"/>
      <c r="F22" s="12"/>
      <c r="G22" s="12"/>
      <c r="H22" s="12"/>
      <c r="I22" s="12"/>
      <c r="J22" s="12"/>
      <c r="K22" s="12"/>
      <c r="L22" s="12"/>
      <c r="M22" s="12"/>
      <c r="N22" s="12"/>
      <c r="O22" s="12"/>
      <c r="P22" s="12"/>
      <c r="Q22" s="12"/>
      <c r="R22" s="12"/>
      <c r="S22" s="12"/>
      <c r="T22" s="12"/>
      <c r="U22" s="12"/>
      <c r="V22" s="12"/>
      <c r="W22" s="12"/>
      <c r="X22" s="24">
        <f ca="1">SUM(実績額一覧表!L6:L30)</f>
        <v>0</v>
      </c>
      <c r="Y22" s="24"/>
      <c r="Z22" s="24"/>
      <c r="AA22" s="24"/>
      <c r="AB22" s="24"/>
      <c r="AC22" s="4" t="s">
        <v>44</v>
      </c>
      <c r="AD22" s="4"/>
      <c r="AE22" s="4"/>
      <c r="AF22" s="4"/>
      <c r="AG22" s="4"/>
      <c r="AH22" s="4"/>
      <c r="AI22" s="4"/>
      <c r="AJ22" s="4"/>
      <c r="AK22" s="4"/>
      <c r="AL22" s="4"/>
      <c r="AM22" s="4"/>
      <c r="AP22" s="38"/>
      <c r="AQ22" s="38"/>
      <c r="AR22" s="38"/>
      <c r="AS22" s="38"/>
      <c r="AT22" s="38"/>
      <c r="AU22" s="38"/>
      <c r="AV22" s="40"/>
      <c r="AW22" s="40"/>
      <c r="AX22" s="38"/>
      <c r="AY22" s="38"/>
      <c r="AZ22" s="38"/>
      <c r="BA22" s="38"/>
      <c r="BB22" s="40"/>
      <c r="BC22" s="40"/>
      <c r="BD22" s="38"/>
      <c r="BE22" s="38"/>
      <c r="BF22" s="38"/>
      <c r="BG22" s="38"/>
      <c r="BH22" s="40"/>
      <c r="BI22" s="40"/>
      <c r="BJ22" s="38"/>
      <c r="BK22" s="37"/>
    </row>
    <row r="23" spans="1:63" ht="13.5">
      <c r="A23" s="4"/>
      <c r="B23" s="9"/>
      <c r="C23" s="10"/>
      <c r="D23" s="10" t="s">
        <v>242</v>
      </c>
      <c r="E23" s="10"/>
      <c r="F23" s="10"/>
      <c r="G23" s="10"/>
      <c r="H23" s="10"/>
      <c r="I23" s="10"/>
      <c r="J23" s="10"/>
      <c r="K23" s="10"/>
      <c r="L23" s="10"/>
      <c r="M23" s="10"/>
      <c r="N23" s="10"/>
      <c r="O23" s="10"/>
      <c r="P23" s="10"/>
      <c r="Q23" s="10"/>
      <c r="R23" s="10"/>
      <c r="S23" s="10"/>
      <c r="T23" s="10"/>
      <c r="U23" s="10"/>
      <c r="V23" s="10"/>
      <c r="W23" s="10"/>
      <c r="X23" s="24"/>
      <c r="Y23" s="24"/>
      <c r="Z23" s="24"/>
      <c r="AA23" s="24"/>
      <c r="AB23" s="24"/>
      <c r="AC23" s="4"/>
      <c r="AD23" s="4"/>
      <c r="AE23" s="4"/>
      <c r="AF23" s="4"/>
      <c r="AG23" s="4"/>
      <c r="AH23" s="4"/>
      <c r="AI23" s="4"/>
      <c r="AJ23" s="4"/>
      <c r="AK23" s="4"/>
      <c r="AL23" s="4"/>
      <c r="AM23" s="4"/>
      <c r="AP23" s="39"/>
      <c r="AQ23" s="39"/>
      <c r="AR23" s="39"/>
      <c r="AS23" s="39"/>
      <c r="AT23" s="39"/>
      <c r="AU23" s="39"/>
      <c r="AV23" s="41"/>
      <c r="AW23" s="41"/>
      <c r="AX23" s="39"/>
      <c r="AY23" s="39"/>
      <c r="AZ23" s="39"/>
      <c r="BA23" s="39"/>
      <c r="BB23" s="41"/>
      <c r="BC23" s="41"/>
      <c r="BD23" s="39"/>
      <c r="BE23" s="39"/>
      <c r="BF23" s="39"/>
      <c r="BG23" s="39"/>
      <c r="BH23" s="41"/>
      <c r="BI23" s="41"/>
      <c r="BJ23" s="39"/>
    </row>
    <row r="24" spans="1:63" ht="13.5">
      <c r="A24" s="4"/>
      <c r="B24" s="9"/>
      <c r="C24" s="12" t="s">
        <v>243</v>
      </c>
      <c r="D24" s="12"/>
      <c r="E24" s="12"/>
      <c r="F24" s="12"/>
      <c r="G24" s="12"/>
      <c r="H24" s="12"/>
      <c r="I24" s="12"/>
      <c r="J24" s="12"/>
      <c r="K24" s="12"/>
      <c r="L24" s="12"/>
      <c r="M24" s="12"/>
      <c r="N24" s="12"/>
      <c r="O24" s="12"/>
      <c r="P24" s="12"/>
      <c r="Q24" s="12"/>
      <c r="R24" s="12"/>
      <c r="S24" s="12"/>
      <c r="T24" s="12"/>
      <c r="U24" s="12"/>
      <c r="V24" s="12"/>
      <c r="W24" s="12"/>
      <c r="X24" s="23">
        <f ca="1">SUM(実績額一覧表!M6:M30)</f>
        <v>0</v>
      </c>
      <c r="Y24" s="23"/>
      <c r="Z24" s="23"/>
      <c r="AA24" s="23"/>
      <c r="AB24" s="23"/>
      <c r="AC24" s="4" t="s">
        <v>44</v>
      </c>
      <c r="AD24" s="4"/>
      <c r="AE24" s="4"/>
      <c r="AF24" s="4"/>
      <c r="AG24" s="4"/>
      <c r="AH24" s="4"/>
      <c r="AI24" s="4"/>
      <c r="AJ24" s="4"/>
      <c r="AK24" s="4"/>
      <c r="AL24" s="4"/>
      <c r="AM24" s="4"/>
      <c r="AP24" s="37"/>
      <c r="AQ24" s="37"/>
      <c r="AR24" s="37"/>
      <c r="AS24" s="37"/>
      <c r="AT24" s="37"/>
      <c r="AU24" s="37"/>
      <c r="AV24" s="37"/>
      <c r="AW24" s="37"/>
      <c r="AX24" s="37"/>
      <c r="AY24" s="37"/>
      <c r="AZ24" s="37"/>
      <c r="BA24" s="37"/>
      <c r="BB24" s="37"/>
      <c r="BC24" s="37"/>
      <c r="BD24" s="37"/>
      <c r="BE24" s="37"/>
      <c r="BF24" s="37"/>
      <c r="BG24" s="37"/>
      <c r="BH24" s="37"/>
      <c r="BI24" s="37"/>
      <c r="BJ24" s="37"/>
      <c r="BK24" s="37"/>
    </row>
    <row r="25" spans="1:63" ht="13.5">
      <c r="A25" s="4"/>
      <c r="B25" s="9"/>
      <c r="C25" s="10"/>
      <c r="D25" s="10" t="s">
        <v>194</v>
      </c>
      <c r="E25" s="10"/>
      <c r="F25" s="10"/>
      <c r="G25" s="10"/>
      <c r="H25" s="10"/>
      <c r="I25" s="10"/>
      <c r="J25" s="10"/>
      <c r="K25" s="10"/>
      <c r="L25" s="10"/>
      <c r="M25" s="10"/>
      <c r="N25" s="10"/>
      <c r="O25" s="10"/>
      <c r="P25" s="10"/>
      <c r="Q25" s="10"/>
      <c r="R25" s="10"/>
      <c r="S25" s="10"/>
      <c r="T25" s="10"/>
      <c r="U25" s="10"/>
      <c r="V25" s="10"/>
      <c r="W25" s="10"/>
      <c r="X25" s="23"/>
      <c r="Y25" s="23"/>
      <c r="Z25" s="23"/>
      <c r="AA25" s="23"/>
      <c r="AB25" s="23"/>
      <c r="AC25" s="4"/>
      <c r="AD25" s="4"/>
      <c r="AE25" s="4"/>
      <c r="AF25" s="4"/>
      <c r="AG25" s="4"/>
      <c r="AH25" s="4"/>
      <c r="AI25" s="4"/>
      <c r="AJ25" s="4"/>
      <c r="AK25" s="4"/>
      <c r="AL25" s="4"/>
      <c r="AM25" s="4"/>
    </row>
    <row r="26" spans="1:63">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P26" s="37"/>
      <c r="AQ26" s="37"/>
      <c r="AR26" s="37"/>
      <c r="AS26" s="37"/>
      <c r="AT26" s="37"/>
      <c r="AU26" s="37"/>
      <c r="AV26" s="37"/>
      <c r="AW26" s="37"/>
      <c r="AX26" s="37"/>
      <c r="AY26" s="37"/>
      <c r="AZ26" s="37"/>
      <c r="BA26" s="37"/>
      <c r="BB26" s="37"/>
      <c r="BC26" s="37"/>
      <c r="BD26" s="37"/>
      <c r="BE26" s="37"/>
      <c r="BF26" s="37"/>
      <c r="BG26" s="37"/>
      <c r="BH26" s="37"/>
      <c r="BI26" s="37"/>
      <c r="BJ26" s="37"/>
      <c r="BK26" s="37"/>
    </row>
    <row r="27" spans="1:63" ht="13.5">
      <c r="A27" s="4"/>
      <c r="B27" s="9" t="s">
        <v>193</v>
      </c>
      <c r="C27" s="9"/>
      <c r="D27" s="9"/>
      <c r="E27" s="9"/>
      <c r="F27" s="9"/>
      <c r="G27" s="9"/>
      <c r="H27" s="9"/>
      <c r="I27" s="9"/>
      <c r="J27" s="9"/>
      <c r="K27" s="14">
        <f ca="1">K15-K16</f>
        <v>0</v>
      </c>
      <c r="L27" s="14"/>
      <c r="M27" s="14"/>
      <c r="N27" s="14"/>
      <c r="O27" s="14"/>
      <c r="P27" s="14"/>
      <c r="Q27" s="14"/>
      <c r="R27" s="14"/>
      <c r="S27" s="9" t="s">
        <v>44</v>
      </c>
      <c r="T27" s="9"/>
      <c r="U27" s="4"/>
      <c r="V27" s="4"/>
      <c r="W27" s="4"/>
      <c r="X27" s="4"/>
      <c r="Y27" s="4"/>
      <c r="Z27" s="4"/>
      <c r="AA27" s="4"/>
      <c r="AB27" s="4"/>
      <c r="AC27" s="4"/>
      <c r="AD27" s="4"/>
      <c r="AE27" s="4"/>
      <c r="AF27" s="4"/>
      <c r="AG27" s="4"/>
      <c r="AH27" s="4"/>
      <c r="AI27" s="4"/>
      <c r="AJ27" s="4"/>
      <c r="AK27" s="4"/>
      <c r="AL27" s="4"/>
      <c r="AM27" s="4"/>
      <c r="AP27" s="36"/>
      <c r="AQ27" s="37"/>
      <c r="AR27" s="37"/>
      <c r="AS27" s="37"/>
      <c r="AT27" s="37"/>
      <c r="AU27" s="37"/>
      <c r="AV27" s="37"/>
      <c r="AW27" s="37"/>
      <c r="AX27" s="37"/>
      <c r="AY27" s="37"/>
      <c r="AZ27" s="37"/>
      <c r="BA27" s="37"/>
      <c r="BB27" s="37"/>
      <c r="BC27" s="37"/>
      <c r="BD27" s="37"/>
      <c r="BE27" s="37"/>
      <c r="BF27" s="37"/>
      <c r="BG27" s="37"/>
      <c r="BH27" s="37"/>
      <c r="BI27" s="37"/>
      <c r="BJ27" s="37"/>
      <c r="BK27" s="37"/>
    </row>
    <row r="28" spans="1:63">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P28" s="37"/>
      <c r="AQ28" s="37"/>
      <c r="AR28" s="37"/>
      <c r="AS28" s="37"/>
      <c r="AT28" s="37"/>
      <c r="AU28" s="37"/>
      <c r="AV28" s="37"/>
      <c r="AW28" s="37"/>
      <c r="AX28" s="37"/>
      <c r="AY28" s="37"/>
      <c r="AZ28" s="37"/>
      <c r="BA28" s="37"/>
      <c r="BB28" s="37"/>
      <c r="BC28" s="37"/>
      <c r="BD28" s="37"/>
      <c r="BE28" s="37"/>
      <c r="BF28" s="37"/>
      <c r="BG28" s="37"/>
      <c r="BH28" s="37"/>
      <c r="BI28" s="37"/>
      <c r="BJ28" s="37"/>
      <c r="BK28" s="37"/>
    </row>
    <row r="29" spans="1:63">
      <c r="A29" s="2"/>
      <c r="B29" s="2" t="s">
        <v>109</v>
      </c>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P29" s="37"/>
      <c r="AQ29" s="37"/>
      <c r="AR29" s="37"/>
      <c r="AS29" s="37"/>
      <c r="AT29" s="37"/>
      <c r="AU29" s="37"/>
      <c r="AV29" s="37"/>
      <c r="AW29" s="37"/>
      <c r="AX29" s="37"/>
      <c r="AY29" s="37"/>
      <c r="AZ29" s="37"/>
      <c r="BA29" s="37"/>
      <c r="BB29" s="37"/>
      <c r="BC29" s="37"/>
      <c r="BD29" s="37"/>
      <c r="BE29" s="37"/>
      <c r="BF29" s="37"/>
      <c r="BG29" s="37"/>
      <c r="BH29" s="37"/>
      <c r="BI29" s="37"/>
      <c r="BJ29" s="37"/>
      <c r="BK29" s="37"/>
    </row>
    <row r="30" spans="1:63">
      <c r="A30" s="2"/>
      <c r="B30" s="2" t="s">
        <v>221</v>
      </c>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row>
    <row r="31" spans="1:63">
      <c r="A31" s="2"/>
      <c r="B31" s="2" t="s">
        <v>195</v>
      </c>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row>
    <row r="32" spans="1:63">
      <c r="A32" s="2"/>
      <c r="B32" s="2" t="s">
        <v>84</v>
      </c>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row>
    <row r="33" spans="1:39">
      <c r="A33" s="2"/>
      <c r="B33" s="2" t="s">
        <v>139</v>
      </c>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row>
    <row r="34" spans="1:39">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row>
    <row r="35" spans="1:39">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row>
    <row r="36" spans="1:39" hidden="1">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row>
    <row r="37" spans="1:39" hidden="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row>
    <row r="38" spans="1:39" hidden="1">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row>
    <row r="39" spans="1:39" hidden="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row>
    <row r="40" spans="1:39" hidden="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row>
    <row r="41" spans="1:39" hidden="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row>
    <row r="42" spans="1:39" hidden="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row>
    <row r="43" spans="1:39" hidden="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row>
    <row r="44" spans="1:39" hidden="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row>
    <row r="45" spans="1:39">
      <c r="A45" s="2"/>
      <c r="B45" s="2"/>
      <c r="C45" s="2"/>
      <c r="D45" s="2"/>
      <c r="E45" s="2"/>
      <c r="F45" s="2"/>
      <c r="G45" s="2"/>
      <c r="H45" s="2"/>
      <c r="I45" s="2"/>
      <c r="J45" s="2"/>
      <c r="K45" s="2"/>
      <c r="L45" s="2"/>
      <c r="M45" s="2"/>
      <c r="N45" s="2"/>
      <c r="O45" s="2"/>
      <c r="P45" s="2"/>
      <c r="Q45" s="2"/>
      <c r="R45" s="2"/>
      <c r="S45" s="2"/>
      <c r="T45" s="2" t="s">
        <v>19</v>
      </c>
      <c r="V45" s="2"/>
      <c r="W45" s="2"/>
      <c r="X45" s="2"/>
      <c r="Y45" s="2"/>
      <c r="Z45" s="2"/>
      <c r="AA45" s="2"/>
      <c r="AB45" s="2"/>
      <c r="AC45" s="2"/>
      <c r="AD45" s="2"/>
      <c r="AE45" s="2"/>
      <c r="AF45" s="2"/>
      <c r="AG45" s="2"/>
      <c r="AH45" s="2"/>
      <c r="AI45" s="2"/>
      <c r="AJ45" s="2"/>
      <c r="AK45" s="2"/>
      <c r="AL45" s="2"/>
      <c r="AM45" s="2"/>
    </row>
    <row r="46" spans="1:39" ht="6" customHeight="1">
      <c r="A46" s="2"/>
      <c r="B46" s="2"/>
      <c r="C46" s="2"/>
      <c r="D46" s="2"/>
      <c r="E46" s="2"/>
      <c r="F46" s="2"/>
      <c r="G46" s="2"/>
      <c r="H46" s="2"/>
      <c r="I46" s="2"/>
      <c r="J46" s="2"/>
      <c r="K46" s="2"/>
      <c r="L46" s="2"/>
      <c r="M46" s="2"/>
      <c r="N46" s="2"/>
      <c r="O46" s="2"/>
      <c r="P46" s="2"/>
      <c r="Q46" s="2"/>
      <c r="R46" s="2"/>
      <c r="S46" s="2"/>
      <c r="T46" s="2"/>
      <c r="X46" s="2"/>
      <c r="Z46" s="2"/>
      <c r="AA46" s="2"/>
      <c r="AB46" s="2"/>
      <c r="AC46" s="2"/>
      <c r="AD46" s="2"/>
      <c r="AE46" s="2"/>
      <c r="AF46" s="2"/>
      <c r="AG46" s="2"/>
      <c r="AH46" s="2"/>
      <c r="AI46" s="2"/>
      <c r="AJ46" s="2"/>
      <c r="AK46" s="2"/>
      <c r="AL46" s="2"/>
      <c r="AM46" s="2"/>
    </row>
    <row r="47" spans="1:39" ht="18.75" customHeight="1">
      <c r="A47" s="2"/>
      <c r="B47" s="2"/>
      <c r="C47" s="2"/>
      <c r="D47" s="2"/>
      <c r="E47" s="2"/>
      <c r="F47" s="2"/>
      <c r="G47" s="2"/>
      <c r="H47" s="2"/>
      <c r="I47" s="2"/>
      <c r="J47" s="2"/>
      <c r="K47" s="2"/>
      <c r="L47" s="2"/>
      <c r="M47" s="2"/>
      <c r="N47" s="2"/>
      <c r="O47" s="2"/>
      <c r="P47" s="2"/>
      <c r="Q47" s="2"/>
      <c r="R47" s="2"/>
      <c r="S47" s="2"/>
      <c r="T47" s="2"/>
      <c r="U47" s="15" t="s">
        <v>124</v>
      </c>
      <c r="V47" s="18"/>
      <c r="W47" s="18"/>
      <c r="X47" s="18"/>
      <c r="Y47" s="18"/>
      <c r="Z47" s="18"/>
      <c r="AA47" s="18"/>
      <c r="AB47" s="30"/>
      <c r="AC47" s="33"/>
      <c r="AD47" s="33"/>
      <c r="AE47" s="33"/>
      <c r="AF47" s="33"/>
      <c r="AG47" s="33"/>
      <c r="AH47" s="33"/>
      <c r="AI47" s="33"/>
      <c r="AJ47" s="33"/>
      <c r="AK47" s="33"/>
      <c r="AL47" s="2"/>
      <c r="AM47" s="2"/>
    </row>
    <row r="48" spans="1:39" ht="18.75" customHeight="1">
      <c r="A48" s="2"/>
      <c r="B48" s="2"/>
      <c r="C48" s="2"/>
      <c r="D48" s="2"/>
      <c r="E48" s="2"/>
      <c r="F48" s="2"/>
      <c r="G48" s="2"/>
      <c r="H48" s="2"/>
      <c r="I48" s="2"/>
      <c r="J48" s="2"/>
      <c r="K48" s="2"/>
      <c r="L48" s="2"/>
      <c r="M48" s="2"/>
      <c r="N48" s="2"/>
      <c r="O48" s="2"/>
      <c r="P48" s="2"/>
      <c r="Q48" s="2"/>
      <c r="R48" s="2"/>
      <c r="S48" s="2"/>
      <c r="T48" s="2"/>
      <c r="U48" s="15" t="s">
        <v>130</v>
      </c>
      <c r="V48" s="18"/>
      <c r="W48" s="18"/>
      <c r="X48" s="18"/>
      <c r="Y48" s="18"/>
      <c r="Z48" s="18"/>
      <c r="AA48" s="18"/>
      <c r="AB48" s="30"/>
      <c r="AC48" s="33"/>
      <c r="AD48" s="33"/>
      <c r="AE48" s="33"/>
      <c r="AF48" s="33"/>
      <c r="AG48" s="33"/>
      <c r="AH48" s="33"/>
      <c r="AI48" s="33"/>
      <c r="AJ48" s="33"/>
      <c r="AK48" s="33"/>
      <c r="AL48" s="2"/>
      <c r="AM48" s="2"/>
    </row>
    <row r="49" spans="1:39" ht="18.75" customHeight="1">
      <c r="A49" s="2"/>
      <c r="B49" s="2"/>
      <c r="C49" s="2"/>
      <c r="D49" s="2"/>
      <c r="E49" s="2"/>
      <c r="F49" s="2"/>
      <c r="G49" s="2"/>
      <c r="H49" s="2"/>
      <c r="I49" s="2"/>
      <c r="J49" s="2"/>
      <c r="K49" s="2"/>
      <c r="L49" s="2"/>
      <c r="M49" s="2"/>
      <c r="N49" s="2"/>
      <c r="O49" s="2"/>
      <c r="P49" s="2"/>
      <c r="Q49" s="2"/>
      <c r="R49" s="2"/>
      <c r="S49" s="2"/>
      <c r="T49" s="2"/>
      <c r="U49" s="16" t="s">
        <v>131</v>
      </c>
      <c r="V49" s="19"/>
      <c r="W49" s="19"/>
      <c r="X49" s="26"/>
      <c r="Y49" s="27" t="s">
        <v>9</v>
      </c>
      <c r="Z49" s="28"/>
      <c r="AA49" s="28"/>
      <c r="AB49" s="31"/>
      <c r="AC49" s="33"/>
      <c r="AD49" s="33"/>
      <c r="AE49" s="33"/>
      <c r="AF49" s="33"/>
      <c r="AG49" s="33"/>
      <c r="AH49" s="33"/>
      <c r="AI49" s="33"/>
      <c r="AJ49" s="33"/>
      <c r="AK49" s="33"/>
      <c r="AL49" s="2"/>
      <c r="AM49" s="2"/>
    </row>
    <row r="50" spans="1:39" ht="18.75" customHeight="1">
      <c r="A50" s="2"/>
      <c r="B50" s="2"/>
      <c r="C50" s="2"/>
      <c r="D50" s="2"/>
      <c r="E50" s="2"/>
      <c r="F50" s="2"/>
      <c r="G50" s="2"/>
      <c r="H50" s="2"/>
      <c r="I50" s="2"/>
      <c r="J50" s="2"/>
      <c r="K50" s="2"/>
      <c r="L50" s="2"/>
      <c r="M50" s="2"/>
      <c r="N50" s="2"/>
      <c r="O50" s="2"/>
      <c r="P50" s="2"/>
      <c r="Q50" s="2"/>
      <c r="R50" s="2"/>
      <c r="S50" s="2"/>
      <c r="T50" s="2"/>
      <c r="U50" s="17"/>
      <c r="V50" s="20"/>
      <c r="W50" s="20"/>
      <c r="X50" s="25"/>
      <c r="Y50" s="27" t="s">
        <v>133</v>
      </c>
      <c r="Z50" s="28"/>
      <c r="AA50" s="28"/>
      <c r="AB50" s="31"/>
      <c r="AC50" s="33"/>
      <c r="AD50" s="33"/>
      <c r="AE50" s="33"/>
      <c r="AF50" s="33"/>
      <c r="AG50" s="33"/>
      <c r="AH50" s="33"/>
      <c r="AI50" s="33"/>
      <c r="AJ50" s="33"/>
      <c r="AK50" s="33"/>
      <c r="AL50" s="2"/>
      <c r="AM50" s="2"/>
    </row>
    <row r="51" spans="1:39" ht="18.75"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row>
    <row r="52" spans="1:39">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row>
    <row r="53" spans="1:39">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row>
    <row r="54" spans="1:39">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row>
    <row r="55" spans="1:39">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row>
    <row r="56" spans="1:39">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row>
  </sheetData>
  <mergeCells count="39">
    <mergeCell ref="AD3:AE3"/>
    <mergeCell ref="AG3:AH3"/>
    <mergeCell ref="AJ3:AK3"/>
    <mergeCell ref="A5:G5"/>
    <mergeCell ref="X6:AK6"/>
    <mergeCell ref="W7:AK7"/>
    <mergeCell ref="W8:AK8"/>
    <mergeCell ref="W9:AK9"/>
    <mergeCell ref="A11:AM11"/>
    <mergeCell ref="A13:AM13"/>
    <mergeCell ref="B15:J15"/>
    <mergeCell ref="K15:R15"/>
    <mergeCell ref="B16:J16"/>
    <mergeCell ref="K16:R16"/>
    <mergeCell ref="C19:W19"/>
    <mergeCell ref="X19:AB19"/>
    <mergeCell ref="C20:W20"/>
    <mergeCell ref="X20:AB20"/>
    <mergeCell ref="AV20:AW20"/>
    <mergeCell ref="BB20:BC20"/>
    <mergeCell ref="BH20:BI20"/>
    <mergeCell ref="C22:W22"/>
    <mergeCell ref="X22:AB22"/>
    <mergeCell ref="AV22:AW22"/>
    <mergeCell ref="BB22:BC22"/>
    <mergeCell ref="BH22:BI22"/>
    <mergeCell ref="C24:W24"/>
    <mergeCell ref="X24:AB24"/>
    <mergeCell ref="B27:J27"/>
    <mergeCell ref="K27:R27"/>
    <mergeCell ref="U47:AA47"/>
    <mergeCell ref="AC47:AK47"/>
    <mergeCell ref="U48:AA48"/>
    <mergeCell ref="AC48:AK48"/>
    <mergeCell ref="Y49:AB49"/>
    <mergeCell ref="AC49:AK49"/>
    <mergeCell ref="Y50:AB50"/>
    <mergeCell ref="AC50:AK50"/>
    <mergeCell ref="U49:W50"/>
  </mergeCells>
  <phoneticPr fontId="3"/>
  <printOptions horizontalCentered="1"/>
  <pageMargins left="0.70866141732283472" right="0.70866141732283472" top="0.94488188976377951" bottom="0.74803149606299213" header="0.31496062992125984" footer="0.31496062992125984"/>
  <pageSetup paperSize="9" fitToWidth="1" fitToHeight="1" orientation="portrait" usePrinterDefaults="1" cellComments="asDisplayed"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3.5"/>
  <sheetData/>
  <phoneticPr fontId="32" type="Hiragana"/>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dimension ref="A1:AP47"/>
  <sheetViews>
    <sheetView showZeros="0" view="pageBreakPreview" zoomScaleSheetLayoutView="100" workbookViewId="0">
      <selection activeCell="H13" sqref="H13"/>
    </sheetView>
  </sheetViews>
  <sheetFormatPr defaultColWidth="2.21875" defaultRowHeight="13.5"/>
  <cols>
    <col min="1" max="1" width="3.109375" style="42" customWidth="1"/>
    <col min="2" max="2" width="12.88671875" style="42" customWidth="1"/>
    <col min="3" max="3" width="27.33203125" style="42" customWidth="1"/>
    <col min="4" max="4" width="20.88671875" style="42" customWidth="1"/>
    <col min="5" max="5" width="13.88671875" style="42" bestFit="1" customWidth="1"/>
    <col min="6" max="6" width="8.109375" style="42" bestFit="1" customWidth="1"/>
    <col min="7" max="7" width="20.88671875" style="42" customWidth="1"/>
    <col min="8" max="8" width="7.6640625" style="42" customWidth="1"/>
    <col min="9" max="9" width="7.33203125" style="42" bestFit="1" customWidth="1"/>
    <col min="10" max="10" width="7.33203125" style="42" customWidth="1"/>
    <col min="11" max="11" width="8.75" style="42" customWidth="1"/>
    <col min="12" max="15" width="7.6640625" style="42" customWidth="1"/>
    <col min="16" max="16" width="8.88671875" style="42" customWidth="1"/>
    <col min="17" max="18" width="2.21875" style="42"/>
    <col min="19" max="19" width="4.44140625" style="42" bestFit="1" customWidth="1"/>
    <col min="20" max="26" width="2.21875" style="42"/>
    <col min="27" max="27" width="3.6640625" style="42" bestFit="1" customWidth="1"/>
    <col min="28" max="40" width="2.21875" style="42"/>
    <col min="41" max="42" width="3.21875" style="42" hidden="1" customWidth="1"/>
    <col min="43" max="16384" width="2.21875" style="42"/>
  </cols>
  <sheetData>
    <row r="1" spans="1:42">
      <c r="A1" s="42" t="s">
        <v>223</v>
      </c>
    </row>
    <row r="2" spans="1:42">
      <c r="A2" s="43"/>
    </row>
    <row r="3" spans="1:42" ht="18" customHeight="1">
      <c r="A3" s="44" t="s">
        <v>128</v>
      </c>
      <c r="B3" s="49" t="s">
        <v>23</v>
      </c>
      <c r="C3" s="52" t="s">
        <v>47</v>
      </c>
      <c r="D3" s="52" t="s">
        <v>12</v>
      </c>
      <c r="E3" s="52" t="s">
        <v>9</v>
      </c>
      <c r="F3" s="55" t="s">
        <v>180</v>
      </c>
      <c r="G3" s="58" t="s">
        <v>17</v>
      </c>
      <c r="H3" s="61" t="s">
        <v>69</v>
      </c>
      <c r="I3" s="65"/>
      <c r="J3" s="65"/>
      <c r="K3" s="65"/>
      <c r="L3" s="65"/>
      <c r="M3" s="65"/>
      <c r="N3" s="68"/>
      <c r="O3" s="72" t="s">
        <v>225</v>
      </c>
      <c r="P3" s="69" t="s">
        <v>220</v>
      </c>
    </row>
    <row r="4" spans="1:42" ht="18" customHeight="1">
      <c r="A4" s="44"/>
      <c r="B4" s="49"/>
      <c r="C4" s="52"/>
      <c r="D4" s="52"/>
      <c r="E4" s="52"/>
      <c r="F4" s="56"/>
      <c r="G4" s="59"/>
      <c r="H4" s="62" t="s">
        <v>268</v>
      </c>
      <c r="I4" s="65"/>
      <c r="J4" s="68"/>
      <c r="K4" s="69" t="s">
        <v>270</v>
      </c>
      <c r="L4" s="69" t="s">
        <v>269</v>
      </c>
      <c r="M4" s="69" t="s">
        <v>99</v>
      </c>
      <c r="N4" s="69" t="s">
        <v>48</v>
      </c>
      <c r="O4" s="73"/>
      <c r="P4" s="76"/>
    </row>
    <row r="5" spans="1:42" ht="36.75" customHeight="1">
      <c r="A5" s="44"/>
      <c r="B5" s="49"/>
      <c r="C5" s="52"/>
      <c r="D5" s="52"/>
      <c r="E5" s="52"/>
      <c r="F5" s="57"/>
      <c r="G5" s="60"/>
      <c r="H5" s="63"/>
      <c r="I5" s="66" t="s">
        <v>5</v>
      </c>
      <c r="J5" s="66" t="s">
        <v>197</v>
      </c>
      <c r="K5" s="63"/>
      <c r="L5" s="63"/>
      <c r="M5" s="63"/>
      <c r="N5" s="63"/>
      <c r="O5" s="74"/>
      <c r="P5" s="77"/>
    </row>
    <row r="6" spans="1:42" ht="22.5" customHeight="1">
      <c r="A6" s="45">
        <f t="shared" ref="A6:A30" si="0">ROW()-5</f>
        <v>1</v>
      </c>
      <c r="B6" s="50">
        <f t="shared" ref="B6:B30" ca="1" si="1">IFERROR(INDIRECT("個票"&amp;$A6&amp;"！$h$7"),"")</f>
        <v>0</v>
      </c>
      <c r="C6" s="53">
        <f t="shared" ref="C6:C30" ca="1" si="2">IFERROR(INDIRECT("個票"&amp;$A6&amp;"！$t$7"),"")</f>
        <v>0</v>
      </c>
      <c r="D6" s="50">
        <f t="shared" ref="D6:D30" ca="1" si="3">IFERROR(INDIRECT("個票"&amp;$A6&amp;"！$h$10"),"")</f>
        <v>0</v>
      </c>
      <c r="E6" s="53">
        <f t="shared" ref="E6:E30" ca="1" si="4">IFERROR(INDIRECT("個票"&amp;$A6&amp;"！$AC$9"),"")</f>
        <v>0</v>
      </c>
      <c r="F6" s="53">
        <f t="shared" ref="F6:F30" ca="1" si="5">IFERROR(INDIRECT("個票"&amp;$A6&amp;"！$d$9"),"")</f>
        <v>0</v>
      </c>
      <c r="G6" s="53" t="str">
        <f t="shared" ref="G6:G30" ca="1" si="6">IFERROR(INDIRECT("個票"&amp;$A6&amp;"！$H$9")&amp;INDIRECT("個票"&amp;$A6&amp;"！$L$9"),"")</f>
        <v>秋田県</v>
      </c>
      <c r="H6" s="64">
        <f t="shared" ref="H6:H30" ca="1" si="7">IFERROR(I6+J6,"")</f>
        <v>0</v>
      </c>
      <c r="I6" s="67">
        <f t="shared" ref="I6:I30" ca="1" si="8">IFERROR(INDIRECT("個票"&amp;$A6&amp;"！$z$23"),"")</f>
        <v>0</v>
      </c>
      <c r="J6" s="67">
        <f t="shared" ref="J6:J30" ca="1" si="9">IFERROR(INDIRECT("個票"&amp;$A6&amp;"！$z$24"),"")</f>
        <v>0</v>
      </c>
      <c r="K6" s="67">
        <f t="shared" ref="K6:K30" ca="1" si="10">IFERROR(INDIRECT("個票"&amp;$A6&amp;"！$aj$27"),"")</f>
        <v>0</v>
      </c>
      <c r="L6" s="70">
        <f t="shared" ref="L6:L30" ca="1" si="11">IFERROR(INDIRECT("個票"&amp;$A6&amp;"！$aj$42"),"")</f>
        <v>0</v>
      </c>
      <c r="M6" s="71">
        <f t="shared" ref="M6:M30" ca="1" si="12">IFERROR(INDIRECT("個票"&amp;$A6&amp;"！$aj$51"),"")</f>
        <v>0</v>
      </c>
      <c r="N6" s="71">
        <f t="shared" ref="N6:N30" ca="1" si="13">IFERROR(H6+K6+L6+M6,"")</f>
        <v>0</v>
      </c>
      <c r="O6" s="75">
        <f t="shared" ref="O6:O30" ca="1" si="14">IFERROR(INDIRECT("個票"&amp;$A6&amp;"！$cb$43"),"")</f>
        <v>0</v>
      </c>
      <c r="P6" s="78">
        <f t="shared" ref="P6:P30" ca="1" si="15">IFERROR(O6-N6,"")</f>
        <v>0</v>
      </c>
      <c r="S6" s="79"/>
      <c r="T6" s="81"/>
      <c r="U6" s="81"/>
      <c r="V6" s="81"/>
      <c r="W6" s="81"/>
      <c r="X6" s="81"/>
      <c r="Y6" s="81"/>
      <c r="Z6" s="81"/>
      <c r="AA6" s="81"/>
      <c r="AB6" s="81"/>
      <c r="AC6" s="81"/>
      <c r="AD6" s="81"/>
      <c r="AE6" s="81"/>
      <c r="AF6" s="81"/>
      <c r="AG6" s="81"/>
      <c r="AH6" s="81"/>
      <c r="AI6" s="81"/>
      <c r="AJ6" s="81"/>
      <c r="AK6" s="81"/>
      <c r="AL6" s="82"/>
      <c r="AO6" s="42">
        <f t="shared" ref="AO6:AO31" ca="1" si="16">IFERROR(INDIRECT("個票"&amp;$A6&amp;"！$m$22"),"")</f>
        <v>0</v>
      </c>
      <c r="AP6" s="42" t="str">
        <f t="shared" ref="AP6:AP31" ca="1" si="17">IFERROR(INDIRECT("個票"&amp;$A6&amp;"！$v$22"),"")</f>
        <v>合計</v>
      </c>
    </row>
    <row r="7" spans="1:42" ht="22.5" customHeight="1">
      <c r="A7" s="45">
        <f t="shared" si="0"/>
        <v>2</v>
      </c>
      <c r="B7" s="50" t="str">
        <f t="shared" ca="1" si="1"/>
        <v/>
      </c>
      <c r="C7" s="53" t="str">
        <f t="shared" ca="1" si="2"/>
        <v/>
      </c>
      <c r="D7" s="50" t="str">
        <f t="shared" ca="1" si="3"/>
        <v/>
      </c>
      <c r="E7" s="53" t="str">
        <f t="shared" ca="1" si="4"/>
        <v/>
      </c>
      <c r="F7" s="53" t="str">
        <f t="shared" ca="1" si="5"/>
        <v/>
      </c>
      <c r="G7" s="53" t="str">
        <f t="shared" ca="1" si="6"/>
        <v/>
      </c>
      <c r="H7" s="64" t="str">
        <f t="shared" ca="1" si="7"/>
        <v/>
      </c>
      <c r="I7" s="67" t="str">
        <f t="shared" ca="1" si="8"/>
        <v/>
      </c>
      <c r="J7" s="67" t="str">
        <f t="shared" ca="1" si="9"/>
        <v/>
      </c>
      <c r="K7" s="67" t="str">
        <f t="shared" ca="1" si="10"/>
        <v/>
      </c>
      <c r="L7" s="70" t="str">
        <f t="shared" ca="1" si="11"/>
        <v/>
      </c>
      <c r="M7" s="71" t="str">
        <f t="shared" ca="1" si="12"/>
        <v/>
      </c>
      <c r="N7" s="71" t="str">
        <f t="shared" ca="1" si="13"/>
        <v/>
      </c>
      <c r="O7" s="75" t="str">
        <f t="shared" ca="1" si="14"/>
        <v/>
      </c>
      <c r="P7" s="78" t="str">
        <f t="shared" ca="1" si="15"/>
        <v/>
      </c>
      <c r="S7" s="80"/>
      <c r="AO7" s="42" t="str">
        <f t="shared" ca="1" si="16"/>
        <v/>
      </c>
      <c r="AP7" s="42" t="str">
        <f t="shared" ca="1" si="17"/>
        <v/>
      </c>
    </row>
    <row r="8" spans="1:42" ht="22.5" customHeight="1">
      <c r="A8" s="45">
        <f t="shared" si="0"/>
        <v>3</v>
      </c>
      <c r="B8" s="50" t="str">
        <f t="shared" ca="1" si="1"/>
        <v/>
      </c>
      <c r="C8" s="53" t="str">
        <f t="shared" ca="1" si="2"/>
        <v/>
      </c>
      <c r="D8" s="50" t="str">
        <f t="shared" ca="1" si="3"/>
        <v/>
      </c>
      <c r="E8" s="53" t="str">
        <f t="shared" ca="1" si="4"/>
        <v/>
      </c>
      <c r="F8" s="53" t="str">
        <f t="shared" ca="1" si="5"/>
        <v/>
      </c>
      <c r="G8" s="53" t="str">
        <f t="shared" ca="1" si="6"/>
        <v/>
      </c>
      <c r="H8" s="64" t="str">
        <f t="shared" ca="1" si="7"/>
        <v/>
      </c>
      <c r="I8" s="67" t="str">
        <f t="shared" ca="1" si="8"/>
        <v/>
      </c>
      <c r="J8" s="67" t="str">
        <f t="shared" ca="1" si="9"/>
        <v/>
      </c>
      <c r="K8" s="67" t="str">
        <f t="shared" ca="1" si="10"/>
        <v/>
      </c>
      <c r="L8" s="70" t="str">
        <f t="shared" ca="1" si="11"/>
        <v/>
      </c>
      <c r="M8" s="71" t="str">
        <f t="shared" ca="1" si="12"/>
        <v/>
      </c>
      <c r="N8" s="71" t="str">
        <f t="shared" ca="1" si="13"/>
        <v/>
      </c>
      <c r="O8" s="75" t="str">
        <f t="shared" ca="1" si="14"/>
        <v/>
      </c>
      <c r="P8" s="78" t="str">
        <f t="shared" ca="1" si="15"/>
        <v/>
      </c>
      <c r="AO8" s="42" t="str">
        <f t="shared" ca="1" si="16"/>
        <v/>
      </c>
      <c r="AP8" s="42" t="str">
        <f t="shared" ca="1" si="17"/>
        <v/>
      </c>
    </row>
    <row r="9" spans="1:42" ht="22.5" customHeight="1">
      <c r="A9" s="45">
        <f t="shared" si="0"/>
        <v>4</v>
      </c>
      <c r="B9" s="50" t="str">
        <f t="shared" ca="1" si="1"/>
        <v/>
      </c>
      <c r="C9" s="53" t="str">
        <f t="shared" ca="1" si="2"/>
        <v/>
      </c>
      <c r="D9" s="50" t="str">
        <f t="shared" ca="1" si="3"/>
        <v/>
      </c>
      <c r="E9" s="53" t="str">
        <f t="shared" ca="1" si="4"/>
        <v/>
      </c>
      <c r="F9" s="53" t="str">
        <f t="shared" ca="1" si="5"/>
        <v/>
      </c>
      <c r="G9" s="53" t="str">
        <f t="shared" ca="1" si="6"/>
        <v/>
      </c>
      <c r="H9" s="64" t="str">
        <f t="shared" ca="1" si="7"/>
        <v/>
      </c>
      <c r="I9" s="67" t="str">
        <f t="shared" ca="1" si="8"/>
        <v/>
      </c>
      <c r="J9" s="67" t="str">
        <f t="shared" ca="1" si="9"/>
        <v/>
      </c>
      <c r="K9" s="67" t="str">
        <f t="shared" ca="1" si="10"/>
        <v/>
      </c>
      <c r="L9" s="70" t="str">
        <f t="shared" ca="1" si="11"/>
        <v/>
      </c>
      <c r="M9" s="71" t="str">
        <f t="shared" ca="1" si="12"/>
        <v/>
      </c>
      <c r="N9" s="71" t="str">
        <f t="shared" ca="1" si="13"/>
        <v/>
      </c>
      <c r="O9" s="75" t="str">
        <f t="shared" ca="1" si="14"/>
        <v/>
      </c>
      <c r="P9" s="78" t="str">
        <f t="shared" ca="1" si="15"/>
        <v/>
      </c>
      <c r="AO9" s="42" t="str">
        <f t="shared" ca="1" si="16"/>
        <v/>
      </c>
      <c r="AP9" s="42" t="str">
        <f t="shared" ca="1" si="17"/>
        <v/>
      </c>
    </row>
    <row r="10" spans="1:42" ht="22.5" customHeight="1">
      <c r="A10" s="45">
        <f t="shared" si="0"/>
        <v>5</v>
      </c>
      <c r="B10" s="50" t="str">
        <f t="shared" ca="1" si="1"/>
        <v/>
      </c>
      <c r="C10" s="53" t="str">
        <f t="shared" ca="1" si="2"/>
        <v/>
      </c>
      <c r="D10" s="50" t="str">
        <f t="shared" ca="1" si="3"/>
        <v/>
      </c>
      <c r="E10" s="53" t="str">
        <f t="shared" ca="1" si="4"/>
        <v/>
      </c>
      <c r="F10" s="53" t="str">
        <f t="shared" ca="1" si="5"/>
        <v/>
      </c>
      <c r="G10" s="53" t="str">
        <f t="shared" ca="1" si="6"/>
        <v/>
      </c>
      <c r="H10" s="64" t="str">
        <f t="shared" ca="1" si="7"/>
        <v/>
      </c>
      <c r="I10" s="67" t="str">
        <f t="shared" ca="1" si="8"/>
        <v/>
      </c>
      <c r="J10" s="67" t="str">
        <f t="shared" ca="1" si="9"/>
        <v/>
      </c>
      <c r="K10" s="67" t="str">
        <f t="shared" ca="1" si="10"/>
        <v/>
      </c>
      <c r="L10" s="70" t="str">
        <f t="shared" ca="1" si="11"/>
        <v/>
      </c>
      <c r="M10" s="71" t="str">
        <f t="shared" ca="1" si="12"/>
        <v/>
      </c>
      <c r="N10" s="71" t="str">
        <f t="shared" ca="1" si="13"/>
        <v/>
      </c>
      <c r="O10" s="75" t="str">
        <f t="shared" ca="1" si="14"/>
        <v/>
      </c>
      <c r="P10" s="78" t="str">
        <f t="shared" ca="1" si="15"/>
        <v/>
      </c>
      <c r="AO10" s="42" t="str">
        <f t="shared" ca="1" si="16"/>
        <v/>
      </c>
      <c r="AP10" s="42" t="str">
        <f t="shared" ca="1" si="17"/>
        <v/>
      </c>
    </row>
    <row r="11" spans="1:42" ht="22.5" customHeight="1">
      <c r="A11" s="45">
        <f t="shared" si="0"/>
        <v>6</v>
      </c>
      <c r="B11" s="50" t="str">
        <f t="shared" ca="1" si="1"/>
        <v/>
      </c>
      <c r="C11" s="53" t="str">
        <f t="shared" ca="1" si="2"/>
        <v/>
      </c>
      <c r="D11" s="50" t="str">
        <f t="shared" ca="1" si="3"/>
        <v/>
      </c>
      <c r="E11" s="53" t="str">
        <f t="shared" ca="1" si="4"/>
        <v/>
      </c>
      <c r="F11" s="53" t="str">
        <f t="shared" ca="1" si="5"/>
        <v/>
      </c>
      <c r="G11" s="53" t="str">
        <f t="shared" ca="1" si="6"/>
        <v/>
      </c>
      <c r="H11" s="64" t="str">
        <f t="shared" ca="1" si="7"/>
        <v/>
      </c>
      <c r="I11" s="67" t="str">
        <f t="shared" ca="1" si="8"/>
        <v/>
      </c>
      <c r="J11" s="67" t="str">
        <f t="shared" ca="1" si="9"/>
        <v/>
      </c>
      <c r="K11" s="67" t="str">
        <f t="shared" ca="1" si="10"/>
        <v/>
      </c>
      <c r="L11" s="70" t="str">
        <f t="shared" ca="1" si="11"/>
        <v/>
      </c>
      <c r="M11" s="71" t="str">
        <f t="shared" ca="1" si="12"/>
        <v/>
      </c>
      <c r="N11" s="71" t="str">
        <f t="shared" ca="1" si="13"/>
        <v/>
      </c>
      <c r="O11" s="75" t="str">
        <f t="shared" ca="1" si="14"/>
        <v/>
      </c>
      <c r="P11" s="78" t="str">
        <f t="shared" ca="1" si="15"/>
        <v/>
      </c>
      <c r="AO11" s="42" t="str">
        <f t="shared" ca="1" si="16"/>
        <v/>
      </c>
      <c r="AP11" s="42" t="str">
        <f t="shared" ca="1" si="17"/>
        <v/>
      </c>
    </row>
    <row r="12" spans="1:42" ht="22.5" customHeight="1">
      <c r="A12" s="45">
        <f t="shared" si="0"/>
        <v>7</v>
      </c>
      <c r="B12" s="50" t="str">
        <f t="shared" ca="1" si="1"/>
        <v/>
      </c>
      <c r="C12" s="53" t="str">
        <f t="shared" ca="1" si="2"/>
        <v/>
      </c>
      <c r="D12" s="50" t="str">
        <f t="shared" ca="1" si="3"/>
        <v/>
      </c>
      <c r="E12" s="53" t="str">
        <f t="shared" ca="1" si="4"/>
        <v/>
      </c>
      <c r="F12" s="53" t="str">
        <f t="shared" ca="1" si="5"/>
        <v/>
      </c>
      <c r="G12" s="53" t="str">
        <f t="shared" ca="1" si="6"/>
        <v/>
      </c>
      <c r="H12" s="64" t="str">
        <f t="shared" ca="1" si="7"/>
        <v/>
      </c>
      <c r="I12" s="67" t="str">
        <f t="shared" ca="1" si="8"/>
        <v/>
      </c>
      <c r="J12" s="67" t="str">
        <f t="shared" ca="1" si="9"/>
        <v/>
      </c>
      <c r="K12" s="67" t="str">
        <f t="shared" ca="1" si="10"/>
        <v/>
      </c>
      <c r="L12" s="70" t="str">
        <f t="shared" ca="1" si="11"/>
        <v/>
      </c>
      <c r="M12" s="71" t="str">
        <f t="shared" ca="1" si="12"/>
        <v/>
      </c>
      <c r="N12" s="71" t="str">
        <f t="shared" ca="1" si="13"/>
        <v/>
      </c>
      <c r="O12" s="75" t="str">
        <f t="shared" ca="1" si="14"/>
        <v/>
      </c>
      <c r="P12" s="78" t="str">
        <f t="shared" ca="1" si="15"/>
        <v/>
      </c>
      <c r="AO12" s="42" t="str">
        <f t="shared" ca="1" si="16"/>
        <v/>
      </c>
      <c r="AP12" s="42" t="str">
        <f t="shared" ca="1" si="17"/>
        <v/>
      </c>
    </row>
    <row r="13" spans="1:42" ht="22.5" customHeight="1">
      <c r="A13" s="45">
        <f t="shared" si="0"/>
        <v>8</v>
      </c>
      <c r="B13" s="50" t="str">
        <f t="shared" ca="1" si="1"/>
        <v/>
      </c>
      <c r="C13" s="53" t="str">
        <f t="shared" ca="1" si="2"/>
        <v/>
      </c>
      <c r="D13" s="50" t="str">
        <f t="shared" ca="1" si="3"/>
        <v/>
      </c>
      <c r="E13" s="53" t="str">
        <f t="shared" ca="1" si="4"/>
        <v/>
      </c>
      <c r="F13" s="53" t="str">
        <f t="shared" ca="1" si="5"/>
        <v/>
      </c>
      <c r="G13" s="53" t="str">
        <f t="shared" ca="1" si="6"/>
        <v/>
      </c>
      <c r="H13" s="64" t="str">
        <f t="shared" ca="1" si="7"/>
        <v/>
      </c>
      <c r="I13" s="67" t="str">
        <f t="shared" ca="1" si="8"/>
        <v/>
      </c>
      <c r="J13" s="67" t="str">
        <f t="shared" ca="1" si="9"/>
        <v/>
      </c>
      <c r="K13" s="67" t="str">
        <f t="shared" ca="1" si="10"/>
        <v/>
      </c>
      <c r="L13" s="70" t="str">
        <f t="shared" ca="1" si="11"/>
        <v/>
      </c>
      <c r="M13" s="71" t="str">
        <f t="shared" ca="1" si="12"/>
        <v/>
      </c>
      <c r="N13" s="71" t="str">
        <f t="shared" ca="1" si="13"/>
        <v/>
      </c>
      <c r="O13" s="75" t="str">
        <f t="shared" ca="1" si="14"/>
        <v/>
      </c>
      <c r="P13" s="78" t="str">
        <f t="shared" ca="1" si="15"/>
        <v/>
      </c>
      <c r="AO13" s="42" t="str">
        <f t="shared" ca="1" si="16"/>
        <v/>
      </c>
      <c r="AP13" s="42" t="str">
        <f t="shared" ca="1" si="17"/>
        <v/>
      </c>
    </row>
    <row r="14" spans="1:42" ht="22.5" customHeight="1">
      <c r="A14" s="45">
        <f t="shared" si="0"/>
        <v>9</v>
      </c>
      <c r="B14" s="50" t="str">
        <f t="shared" ca="1" si="1"/>
        <v/>
      </c>
      <c r="C14" s="53" t="str">
        <f t="shared" ca="1" si="2"/>
        <v/>
      </c>
      <c r="D14" s="50" t="str">
        <f t="shared" ca="1" si="3"/>
        <v/>
      </c>
      <c r="E14" s="53" t="str">
        <f t="shared" ca="1" si="4"/>
        <v/>
      </c>
      <c r="F14" s="53" t="str">
        <f t="shared" ca="1" si="5"/>
        <v/>
      </c>
      <c r="G14" s="53" t="str">
        <f t="shared" ca="1" si="6"/>
        <v/>
      </c>
      <c r="H14" s="64" t="str">
        <f t="shared" ca="1" si="7"/>
        <v/>
      </c>
      <c r="I14" s="67" t="str">
        <f t="shared" ca="1" si="8"/>
        <v/>
      </c>
      <c r="J14" s="67" t="str">
        <f t="shared" ca="1" si="9"/>
        <v/>
      </c>
      <c r="K14" s="67" t="str">
        <f t="shared" ca="1" si="10"/>
        <v/>
      </c>
      <c r="L14" s="70" t="str">
        <f t="shared" ca="1" si="11"/>
        <v/>
      </c>
      <c r="M14" s="71" t="str">
        <f t="shared" ca="1" si="12"/>
        <v/>
      </c>
      <c r="N14" s="71" t="str">
        <f t="shared" ca="1" si="13"/>
        <v/>
      </c>
      <c r="O14" s="75" t="str">
        <f t="shared" ca="1" si="14"/>
        <v/>
      </c>
      <c r="P14" s="78" t="str">
        <f t="shared" ca="1" si="15"/>
        <v/>
      </c>
      <c r="AO14" s="42" t="str">
        <f t="shared" ca="1" si="16"/>
        <v/>
      </c>
      <c r="AP14" s="42" t="str">
        <f t="shared" ca="1" si="17"/>
        <v/>
      </c>
    </row>
    <row r="15" spans="1:42" ht="22.5" customHeight="1">
      <c r="A15" s="45">
        <f t="shared" si="0"/>
        <v>10</v>
      </c>
      <c r="B15" s="50" t="str">
        <f t="shared" ca="1" si="1"/>
        <v/>
      </c>
      <c r="C15" s="53" t="str">
        <f t="shared" ca="1" si="2"/>
        <v/>
      </c>
      <c r="D15" s="50" t="str">
        <f t="shared" ca="1" si="3"/>
        <v/>
      </c>
      <c r="E15" s="53" t="str">
        <f t="shared" ca="1" si="4"/>
        <v/>
      </c>
      <c r="F15" s="53" t="str">
        <f t="shared" ca="1" si="5"/>
        <v/>
      </c>
      <c r="G15" s="53" t="str">
        <f t="shared" ca="1" si="6"/>
        <v/>
      </c>
      <c r="H15" s="64" t="str">
        <f t="shared" ca="1" si="7"/>
        <v/>
      </c>
      <c r="I15" s="67" t="str">
        <f t="shared" ca="1" si="8"/>
        <v/>
      </c>
      <c r="J15" s="67" t="str">
        <f t="shared" ca="1" si="9"/>
        <v/>
      </c>
      <c r="K15" s="67" t="str">
        <f t="shared" ca="1" si="10"/>
        <v/>
      </c>
      <c r="L15" s="70" t="str">
        <f t="shared" ca="1" si="11"/>
        <v/>
      </c>
      <c r="M15" s="71" t="str">
        <f t="shared" ca="1" si="12"/>
        <v/>
      </c>
      <c r="N15" s="71" t="str">
        <f t="shared" ca="1" si="13"/>
        <v/>
      </c>
      <c r="O15" s="75" t="str">
        <f t="shared" ca="1" si="14"/>
        <v/>
      </c>
      <c r="P15" s="78" t="str">
        <f t="shared" ca="1" si="15"/>
        <v/>
      </c>
      <c r="AO15" s="42" t="str">
        <f t="shared" ca="1" si="16"/>
        <v/>
      </c>
      <c r="AP15" s="42" t="str">
        <f t="shared" ca="1" si="17"/>
        <v/>
      </c>
    </row>
    <row r="16" spans="1:42" ht="22.5" customHeight="1">
      <c r="A16" s="45">
        <f t="shared" si="0"/>
        <v>11</v>
      </c>
      <c r="B16" s="50" t="str">
        <f t="shared" ca="1" si="1"/>
        <v/>
      </c>
      <c r="C16" s="53" t="str">
        <f t="shared" ca="1" si="2"/>
        <v/>
      </c>
      <c r="D16" s="50" t="str">
        <f t="shared" ca="1" si="3"/>
        <v/>
      </c>
      <c r="E16" s="53" t="str">
        <f t="shared" ca="1" si="4"/>
        <v/>
      </c>
      <c r="F16" s="53" t="str">
        <f t="shared" ca="1" si="5"/>
        <v/>
      </c>
      <c r="G16" s="53" t="str">
        <f t="shared" ca="1" si="6"/>
        <v/>
      </c>
      <c r="H16" s="64" t="str">
        <f t="shared" ca="1" si="7"/>
        <v/>
      </c>
      <c r="I16" s="67" t="str">
        <f t="shared" ca="1" si="8"/>
        <v/>
      </c>
      <c r="J16" s="67" t="str">
        <f t="shared" ca="1" si="9"/>
        <v/>
      </c>
      <c r="K16" s="67" t="str">
        <f t="shared" ca="1" si="10"/>
        <v/>
      </c>
      <c r="L16" s="70" t="str">
        <f t="shared" ca="1" si="11"/>
        <v/>
      </c>
      <c r="M16" s="71" t="str">
        <f t="shared" ca="1" si="12"/>
        <v/>
      </c>
      <c r="N16" s="71" t="str">
        <f t="shared" ca="1" si="13"/>
        <v/>
      </c>
      <c r="O16" s="75" t="str">
        <f t="shared" ca="1" si="14"/>
        <v/>
      </c>
      <c r="P16" s="78" t="str">
        <f t="shared" ca="1" si="15"/>
        <v/>
      </c>
      <c r="AO16" s="42" t="str">
        <f t="shared" ca="1" si="16"/>
        <v/>
      </c>
      <c r="AP16" s="42" t="str">
        <f t="shared" ca="1" si="17"/>
        <v/>
      </c>
    </row>
    <row r="17" spans="1:42" ht="22.5" customHeight="1">
      <c r="A17" s="45">
        <f t="shared" si="0"/>
        <v>12</v>
      </c>
      <c r="B17" s="50" t="str">
        <f t="shared" ca="1" si="1"/>
        <v/>
      </c>
      <c r="C17" s="53" t="str">
        <f t="shared" ca="1" si="2"/>
        <v/>
      </c>
      <c r="D17" s="50" t="str">
        <f t="shared" ca="1" si="3"/>
        <v/>
      </c>
      <c r="E17" s="53" t="str">
        <f t="shared" ca="1" si="4"/>
        <v/>
      </c>
      <c r="F17" s="53" t="str">
        <f t="shared" ca="1" si="5"/>
        <v/>
      </c>
      <c r="G17" s="53" t="str">
        <f t="shared" ca="1" si="6"/>
        <v/>
      </c>
      <c r="H17" s="64" t="str">
        <f t="shared" ca="1" si="7"/>
        <v/>
      </c>
      <c r="I17" s="67" t="str">
        <f t="shared" ca="1" si="8"/>
        <v/>
      </c>
      <c r="J17" s="67" t="str">
        <f t="shared" ca="1" si="9"/>
        <v/>
      </c>
      <c r="K17" s="67" t="str">
        <f t="shared" ca="1" si="10"/>
        <v/>
      </c>
      <c r="L17" s="70" t="str">
        <f t="shared" ca="1" si="11"/>
        <v/>
      </c>
      <c r="M17" s="71" t="str">
        <f t="shared" ca="1" si="12"/>
        <v/>
      </c>
      <c r="N17" s="71" t="str">
        <f t="shared" ca="1" si="13"/>
        <v/>
      </c>
      <c r="O17" s="75" t="str">
        <f t="shared" ca="1" si="14"/>
        <v/>
      </c>
      <c r="P17" s="78" t="str">
        <f t="shared" ca="1" si="15"/>
        <v/>
      </c>
      <c r="AO17" s="42" t="str">
        <f t="shared" ca="1" si="16"/>
        <v/>
      </c>
      <c r="AP17" s="42" t="str">
        <f t="shared" ca="1" si="17"/>
        <v/>
      </c>
    </row>
    <row r="18" spans="1:42" ht="22.5" customHeight="1">
      <c r="A18" s="45">
        <f t="shared" si="0"/>
        <v>13</v>
      </c>
      <c r="B18" s="50" t="str">
        <f t="shared" ca="1" si="1"/>
        <v/>
      </c>
      <c r="C18" s="53" t="str">
        <f t="shared" ca="1" si="2"/>
        <v/>
      </c>
      <c r="D18" s="50" t="str">
        <f t="shared" ca="1" si="3"/>
        <v/>
      </c>
      <c r="E18" s="53" t="str">
        <f t="shared" ca="1" si="4"/>
        <v/>
      </c>
      <c r="F18" s="53" t="str">
        <f t="shared" ca="1" si="5"/>
        <v/>
      </c>
      <c r="G18" s="53" t="str">
        <f t="shared" ca="1" si="6"/>
        <v/>
      </c>
      <c r="H18" s="64" t="str">
        <f t="shared" ca="1" si="7"/>
        <v/>
      </c>
      <c r="I18" s="67" t="str">
        <f t="shared" ca="1" si="8"/>
        <v/>
      </c>
      <c r="J18" s="67" t="str">
        <f t="shared" ca="1" si="9"/>
        <v/>
      </c>
      <c r="K18" s="67" t="str">
        <f t="shared" ca="1" si="10"/>
        <v/>
      </c>
      <c r="L18" s="70" t="str">
        <f t="shared" ca="1" si="11"/>
        <v/>
      </c>
      <c r="M18" s="71" t="str">
        <f t="shared" ca="1" si="12"/>
        <v/>
      </c>
      <c r="N18" s="71" t="str">
        <f t="shared" ca="1" si="13"/>
        <v/>
      </c>
      <c r="O18" s="75" t="str">
        <f t="shared" ca="1" si="14"/>
        <v/>
      </c>
      <c r="P18" s="78" t="str">
        <f t="shared" ca="1" si="15"/>
        <v/>
      </c>
      <c r="AO18" s="42" t="str">
        <f t="shared" ca="1" si="16"/>
        <v/>
      </c>
      <c r="AP18" s="42" t="str">
        <f t="shared" ca="1" si="17"/>
        <v/>
      </c>
    </row>
    <row r="19" spans="1:42" ht="22.5" customHeight="1">
      <c r="A19" s="45">
        <f t="shared" si="0"/>
        <v>14</v>
      </c>
      <c r="B19" s="50" t="str">
        <f t="shared" ca="1" si="1"/>
        <v/>
      </c>
      <c r="C19" s="53" t="str">
        <f t="shared" ca="1" si="2"/>
        <v/>
      </c>
      <c r="D19" s="50" t="str">
        <f t="shared" ca="1" si="3"/>
        <v/>
      </c>
      <c r="E19" s="53" t="str">
        <f t="shared" ca="1" si="4"/>
        <v/>
      </c>
      <c r="F19" s="53" t="str">
        <f t="shared" ca="1" si="5"/>
        <v/>
      </c>
      <c r="G19" s="53" t="str">
        <f t="shared" ca="1" si="6"/>
        <v/>
      </c>
      <c r="H19" s="64" t="str">
        <f t="shared" ca="1" si="7"/>
        <v/>
      </c>
      <c r="I19" s="67" t="str">
        <f t="shared" ca="1" si="8"/>
        <v/>
      </c>
      <c r="J19" s="67" t="str">
        <f t="shared" ca="1" si="9"/>
        <v/>
      </c>
      <c r="K19" s="67" t="str">
        <f t="shared" ca="1" si="10"/>
        <v/>
      </c>
      <c r="L19" s="70" t="str">
        <f t="shared" ca="1" si="11"/>
        <v/>
      </c>
      <c r="M19" s="71" t="str">
        <f t="shared" ca="1" si="12"/>
        <v/>
      </c>
      <c r="N19" s="71" t="str">
        <f t="shared" ca="1" si="13"/>
        <v/>
      </c>
      <c r="O19" s="75" t="str">
        <f t="shared" ca="1" si="14"/>
        <v/>
      </c>
      <c r="P19" s="78" t="str">
        <f t="shared" ca="1" si="15"/>
        <v/>
      </c>
      <c r="AO19" s="42" t="str">
        <f t="shared" ca="1" si="16"/>
        <v/>
      </c>
      <c r="AP19" s="42" t="str">
        <f t="shared" ca="1" si="17"/>
        <v/>
      </c>
    </row>
    <row r="20" spans="1:42" ht="22.5" customHeight="1">
      <c r="A20" s="45">
        <f t="shared" si="0"/>
        <v>15</v>
      </c>
      <c r="B20" s="50" t="str">
        <f t="shared" ca="1" si="1"/>
        <v/>
      </c>
      <c r="C20" s="53" t="str">
        <f t="shared" ca="1" si="2"/>
        <v/>
      </c>
      <c r="D20" s="50" t="str">
        <f t="shared" ca="1" si="3"/>
        <v/>
      </c>
      <c r="E20" s="53" t="str">
        <f t="shared" ca="1" si="4"/>
        <v/>
      </c>
      <c r="F20" s="53" t="str">
        <f t="shared" ca="1" si="5"/>
        <v/>
      </c>
      <c r="G20" s="53" t="str">
        <f t="shared" ca="1" si="6"/>
        <v/>
      </c>
      <c r="H20" s="64" t="str">
        <f t="shared" ca="1" si="7"/>
        <v/>
      </c>
      <c r="I20" s="67" t="str">
        <f t="shared" ca="1" si="8"/>
        <v/>
      </c>
      <c r="J20" s="67" t="str">
        <f t="shared" ca="1" si="9"/>
        <v/>
      </c>
      <c r="K20" s="67" t="str">
        <f t="shared" ca="1" si="10"/>
        <v/>
      </c>
      <c r="L20" s="70" t="str">
        <f t="shared" ca="1" si="11"/>
        <v/>
      </c>
      <c r="M20" s="71" t="str">
        <f t="shared" ca="1" si="12"/>
        <v/>
      </c>
      <c r="N20" s="71" t="str">
        <f t="shared" ca="1" si="13"/>
        <v/>
      </c>
      <c r="O20" s="75" t="str">
        <f t="shared" ca="1" si="14"/>
        <v/>
      </c>
      <c r="P20" s="78" t="str">
        <f t="shared" ca="1" si="15"/>
        <v/>
      </c>
      <c r="AO20" s="42" t="str">
        <f t="shared" ca="1" si="16"/>
        <v/>
      </c>
      <c r="AP20" s="42" t="str">
        <f t="shared" ca="1" si="17"/>
        <v/>
      </c>
    </row>
    <row r="21" spans="1:42" ht="22.5" customHeight="1">
      <c r="A21" s="45">
        <f t="shared" si="0"/>
        <v>16</v>
      </c>
      <c r="B21" s="50" t="str">
        <f t="shared" ca="1" si="1"/>
        <v/>
      </c>
      <c r="C21" s="53" t="str">
        <f t="shared" ca="1" si="2"/>
        <v/>
      </c>
      <c r="D21" s="50" t="str">
        <f t="shared" ca="1" si="3"/>
        <v/>
      </c>
      <c r="E21" s="53" t="str">
        <f t="shared" ca="1" si="4"/>
        <v/>
      </c>
      <c r="F21" s="53" t="str">
        <f t="shared" ca="1" si="5"/>
        <v/>
      </c>
      <c r="G21" s="53" t="str">
        <f t="shared" ca="1" si="6"/>
        <v/>
      </c>
      <c r="H21" s="64" t="str">
        <f t="shared" ca="1" si="7"/>
        <v/>
      </c>
      <c r="I21" s="67" t="str">
        <f t="shared" ca="1" si="8"/>
        <v/>
      </c>
      <c r="J21" s="67" t="str">
        <f t="shared" ca="1" si="9"/>
        <v/>
      </c>
      <c r="K21" s="67" t="str">
        <f t="shared" ca="1" si="10"/>
        <v/>
      </c>
      <c r="L21" s="70" t="str">
        <f t="shared" ca="1" si="11"/>
        <v/>
      </c>
      <c r="M21" s="71" t="str">
        <f t="shared" ca="1" si="12"/>
        <v/>
      </c>
      <c r="N21" s="71" t="str">
        <f t="shared" ca="1" si="13"/>
        <v/>
      </c>
      <c r="O21" s="75" t="str">
        <f t="shared" ca="1" si="14"/>
        <v/>
      </c>
      <c r="P21" s="78" t="str">
        <f t="shared" ca="1" si="15"/>
        <v/>
      </c>
      <c r="AO21" s="42" t="str">
        <f t="shared" ca="1" si="16"/>
        <v/>
      </c>
      <c r="AP21" s="42" t="str">
        <f t="shared" ca="1" si="17"/>
        <v/>
      </c>
    </row>
    <row r="22" spans="1:42" ht="22.5" customHeight="1">
      <c r="A22" s="45">
        <f t="shared" si="0"/>
        <v>17</v>
      </c>
      <c r="B22" s="50" t="str">
        <f t="shared" ca="1" si="1"/>
        <v/>
      </c>
      <c r="C22" s="53" t="str">
        <f t="shared" ca="1" si="2"/>
        <v/>
      </c>
      <c r="D22" s="50" t="str">
        <f t="shared" ca="1" si="3"/>
        <v/>
      </c>
      <c r="E22" s="53" t="str">
        <f t="shared" ca="1" si="4"/>
        <v/>
      </c>
      <c r="F22" s="53" t="str">
        <f t="shared" ca="1" si="5"/>
        <v/>
      </c>
      <c r="G22" s="53" t="str">
        <f t="shared" ca="1" si="6"/>
        <v/>
      </c>
      <c r="H22" s="64" t="str">
        <f t="shared" ca="1" si="7"/>
        <v/>
      </c>
      <c r="I22" s="67" t="str">
        <f t="shared" ca="1" si="8"/>
        <v/>
      </c>
      <c r="J22" s="67" t="str">
        <f t="shared" ca="1" si="9"/>
        <v/>
      </c>
      <c r="K22" s="67" t="str">
        <f t="shared" ca="1" si="10"/>
        <v/>
      </c>
      <c r="L22" s="70" t="str">
        <f t="shared" ca="1" si="11"/>
        <v/>
      </c>
      <c r="M22" s="71" t="str">
        <f t="shared" ca="1" si="12"/>
        <v/>
      </c>
      <c r="N22" s="71" t="str">
        <f t="shared" ca="1" si="13"/>
        <v/>
      </c>
      <c r="O22" s="75" t="str">
        <f t="shared" ca="1" si="14"/>
        <v/>
      </c>
      <c r="P22" s="78" t="str">
        <f t="shared" ca="1" si="15"/>
        <v/>
      </c>
      <c r="AO22" s="42" t="str">
        <f t="shared" ca="1" si="16"/>
        <v/>
      </c>
      <c r="AP22" s="42" t="str">
        <f t="shared" ca="1" si="17"/>
        <v/>
      </c>
    </row>
    <row r="23" spans="1:42" ht="22.5" customHeight="1">
      <c r="A23" s="45">
        <f t="shared" si="0"/>
        <v>18</v>
      </c>
      <c r="B23" s="50" t="str">
        <f t="shared" ca="1" si="1"/>
        <v/>
      </c>
      <c r="C23" s="53" t="str">
        <f t="shared" ca="1" si="2"/>
        <v/>
      </c>
      <c r="D23" s="50" t="str">
        <f t="shared" ca="1" si="3"/>
        <v/>
      </c>
      <c r="E23" s="53" t="str">
        <f t="shared" ca="1" si="4"/>
        <v/>
      </c>
      <c r="F23" s="53" t="str">
        <f t="shared" ca="1" si="5"/>
        <v/>
      </c>
      <c r="G23" s="53" t="str">
        <f t="shared" ca="1" si="6"/>
        <v/>
      </c>
      <c r="H23" s="64" t="str">
        <f t="shared" ca="1" si="7"/>
        <v/>
      </c>
      <c r="I23" s="67" t="str">
        <f t="shared" ca="1" si="8"/>
        <v/>
      </c>
      <c r="J23" s="67" t="str">
        <f t="shared" ca="1" si="9"/>
        <v/>
      </c>
      <c r="K23" s="67" t="str">
        <f t="shared" ca="1" si="10"/>
        <v/>
      </c>
      <c r="L23" s="70" t="str">
        <f t="shared" ca="1" si="11"/>
        <v/>
      </c>
      <c r="M23" s="71" t="str">
        <f t="shared" ca="1" si="12"/>
        <v/>
      </c>
      <c r="N23" s="71" t="str">
        <f t="shared" ca="1" si="13"/>
        <v/>
      </c>
      <c r="O23" s="75" t="str">
        <f t="shared" ca="1" si="14"/>
        <v/>
      </c>
      <c r="P23" s="78" t="str">
        <f t="shared" ca="1" si="15"/>
        <v/>
      </c>
      <c r="AO23" s="42" t="str">
        <f t="shared" ca="1" si="16"/>
        <v/>
      </c>
      <c r="AP23" s="42" t="str">
        <f t="shared" ca="1" si="17"/>
        <v/>
      </c>
    </row>
    <row r="24" spans="1:42" ht="22.5" customHeight="1">
      <c r="A24" s="45">
        <f t="shared" si="0"/>
        <v>19</v>
      </c>
      <c r="B24" s="50" t="str">
        <f t="shared" ca="1" si="1"/>
        <v/>
      </c>
      <c r="C24" s="53" t="str">
        <f t="shared" ca="1" si="2"/>
        <v/>
      </c>
      <c r="D24" s="50" t="str">
        <f t="shared" ca="1" si="3"/>
        <v/>
      </c>
      <c r="E24" s="53" t="str">
        <f t="shared" ca="1" si="4"/>
        <v/>
      </c>
      <c r="F24" s="53" t="str">
        <f t="shared" ca="1" si="5"/>
        <v/>
      </c>
      <c r="G24" s="53" t="str">
        <f t="shared" ca="1" si="6"/>
        <v/>
      </c>
      <c r="H24" s="64" t="str">
        <f t="shared" ca="1" si="7"/>
        <v/>
      </c>
      <c r="I24" s="67" t="str">
        <f t="shared" ca="1" si="8"/>
        <v/>
      </c>
      <c r="J24" s="67" t="str">
        <f t="shared" ca="1" si="9"/>
        <v/>
      </c>
      <c r="K24" s="67" t="str">
        <f t="shared" ca="1" si="10"/>
        <v/>
      </c>
      <c r="L24" s="70" t="str">
        <f t="shared" ca="1" si="11"/>
        <v/>
      </c>
      <c r="M24" s="71" t="str">
        <f t="shared" ca="1" si="12"/>
        <v/>
      </c>
      <c r="N24" s="71" t="str">
        <f t="shared" ca="1" si="13"/>
        <v/>
      </c>
      <c r="O24" s="75" t="str">
        <f t="shared" ca="1" si="14"/>
        <v/>
      </c>
      <c r="P24" s="78" t="str">
        <f t="shared" ca="1" si="15"/>
        <v/>
      </c>
      <c r="AO24" s="42" t="str">
        <f t="shared" ca="1" si="16"/>
        <v/>
      </c>
      <c r="AP24" s="42" t="str">
        <f t="shared" ca="1" si="17"/>
        <v/>
      </c>
    </row>
    <row r="25" spans="1:42" ht="22.5" customHeight="1">
      <c r="A25" s="45">
        <f t="shared" si="0"/>
        <v>20</v>
      </c>
      <c r="B25" s="50" t="str">
        <f t="shared" ca="1" si="1"/>
        <v/>
      </c>
      <c r="C25" s="53" t="str">
        <f t="shared" ca="1" si="2"/>
        <v/>
      </c>
      <c r="D25" s="50" t="str">
        <f t="shared" ca="1" si="3"/>
        <v/>
      </c>
      <c r="E25" s="53" t="str">
        <f t="shared" ca="1" si="4"/>
        <v/>
      </c>
      <c r="F25" s="53" t="str">
        <f t="shared" ca="1" si="5"/>
        <v/>
      </c>
      <c r="G25" s="53" t="str">
        <f t="shared" ca="1" si="6"/>
        <v/>
      </c>
      <c r="H25" s="64" t="str">
        <f t="shared" ca="1" si="7"/>
        <v/>
      </c>
      <c r="I25" s="67" t="str">
        <f t="shared" ca="1" si="8"/>
        <v/>
      </c>
      <c r="J25" s="67" t="str">
        <f t="shared" ca="1" si="9"/>
        <v/>
      </c>
      <c r="K25" s="67" t="str">
        <f t="shared" ca="1" si="10"/>
        <v/>
      </c>
      <c r="L25" s="70" t="str">
        <f t="shared" ca="1" si="11"/>
        <v/>
      </c>
      <c r="M25" s="71" t="str">
        <f t="shared" ca="1" si="12"/>
        <v/>
      </c>
      <c r="N25" s="71" t="str">
        <f t="shared" ca="1" si="13"/>
        <v/>
      </c>
      <c r="O25" s="75" t="str">
        <f t="shared" ca="1" si="14"/>
        <v/>
      </c>
      <c r="P25" s="78" t="str">
        <f t="shared" ca="1" si="15"/>
        <v/>
      </c>
      <c r="AO25" s="42" t="str">
        <f t="shared" ca="1" si="16"/>
        <v/>
      </c>
      <c r="AP25" s="42" t="str">
        <f t="shared" ca="1" si="17"/>
        <v/>
      </c>
    </row>
    <row r="26" spans="1:42" ht="22.5" customHeight="1">
      <c r="A26" s="45">
        <f t="shared" si="0"/>
        <v>21</v>
      </c>
      <c r="B26" s="50" t="str">
        <f t="shared" ca="1" si="1"/>
        <v/>
      </c>
      <c r="C26" s="53" t="str">
        <f t="shared" ca="1" si="2"/>
        <v/>
      </c>
      <c r="D26" s="50" t="str">
        <f t="shared" ca="1" si="3"/>
        <v/>
      </c>
      <c r="E26" s="53" t="str">
        <f t="shared" ca="1" si="4"/>
        <v/>
      </c>
      <c r="F26" s="53" t="str">
        <f t="shared" ca="1" si="5"/>
        <v/>
      </c>
      <c r="G26" s="53" t="str">
        <f t="shared" ca="1" si="6"/>
        <v/>
      </c>
      <c r="H26" s="64" t="str">
        <f t="shared" ca="1" si="7"/>
        <v/>
      </c>
      <c r="I26" s="67" t="str">
        <f t="shared" ca="1" si="8"/>
        <v/>
      </c>
      <c r="J26" s="67" t="str">
        <f t="shared" ca="1" si="9"/>
        <v/>
      </c>
      <c r="K26" s="67" t="str">
        <f t="shared" ca="1" si="10"/>
        <v/>
      </c>
      <c r="L26" s="70" t="str">
        <f t="shared" ca="1" si="11"/>
        <v/>
      </c>
      <c r="M26" s="71" t="str">
        <f t="shared" ca="1" si="12"/>
        <v/>
      </c>
      <c r="N26" s="71" t="str">
        <f t="shared" ca="1" si="13"/>
        <v/>
      </c>
      <c r="O26" s="75" t="str">
        <f t="shared" ca="1" si="14"/>
        <v/>
      </c>
      <c r="P26" s="78" t="str">
        <f t="shared" ca="1" si="15"/>
        <v/>
      </c>
      <c r="AO26" s="42" t="str">
        <f t="shared" ca="1" si="16"/>
        <v/>
      </c>
      <c r="AP26" s="42" t="str">
        <f t="shared" ca="1" si="17"/>
        <v/>
      </c>
    </row>
    <row r="27" spans="1:42" ht="22.5" customHeight="1">
      <c r="A27" s="45">
        <f t="shared" si="0"/>
        <v>22</v>
      </c>
      <c r="B27" s="50" t="str">
        <f t="shared" ca="1" si="1"/>
        <v/>
      </c>
      <c r="C27" s="53" t="str">
        <f t="shared" ca="1" si="2"/>
        <v/>
      </c>
      <c r="D27" s="50" t="str">
        <f t="shared" ca="1" si="3"/>
        <v/>
      </c>
      <c r="E27" s="53" t="str">
        <f t="shared" ca="1" si="4"/>
        <v/>
      </c>
      <c r="F27" s="53" t="str">
        <f t="shared" ca="1" si="5"/>
        <v/>
      </c>
      <c r="G27" s="53" t="str">
        <f t="shared" ca="1" si="6"/>
        <v/>
      </c>
      <c r="H27" s="64" t="str">
        <f t="shared" ca="1" si="7"/>
        <v/>
      </c>
      <c r="I27" s="67" t="str">
        <f t="shared" ca="1" si="8"/>
        <v/>
      </c>
      <c r="J27" s="67" t="str">
        <f t="shared" ca="1" si="9"/>
        <v/>
      </c>
      <c r="K27" s="67" t="str">
        <f t="shared" ca="1" si="10"/>
        <v/>
      </c>
      <c r="L27" s="70" t="str">
        <f t="shared" ca="1" si="11"/>
        <v/>
      </c>
      <c r="M27" s="71" t="str">
        <f t="shared" ca="1" si="12"/>
        <v/>
      </c>
      <c r="N27" s="71" t="str">
        <f t="shared" ca="1" si="13"/>
        <v/>
      </c>
      <c r="O27" s="75" t="str">
        <f t="shared" ca="1" si="14"/>
        <v/>
      </c>
      <c r="P27" s="78" t="str">
        <f t="shared" ca="1" si="15"/>
        <v/>
      </c>
      <c r="AO27" s="42" t="str">
        <f t="shared" ca="1" si="16"/>
        <v/>
      </c>
      <c r="AP27" s="42" t="str">
        <f t="shared" ca="1" si="17"/>
        <v/>
      </c>
    </row>
    <row r="28" spans="1:42" ht="22.5" customHeight="1">
      <c r="A28" s="45">
        <f t="shared" si="0"/>
        <v>23</v>
      </c>
      <c r="B28" s="50" t="str">
        <f t="shared" ca="1" si="1"/>
        <v/>
      </c>
      <c r="C28" s="53" t="str">
        <f t="shared" ca="1" si="2"/>
        <v/>
      </c>
      <c r="D28" s="50" t="str">
        <f t="shared" ca="1" si="3"/>
        <v/>
      </c>
      <c r="E28" s="53" t="str">
        <f t="shared" ca="1" si="4"/>
        <v/>
      </c>
      <c r="F28" s="53" t="str">
        <f t="shared" ca="1" si="5"/>
        <v/>
      </c>
      <c r="G28" s="53" t="str">
        <f t="shared" ca="1" si="6"/>
        <v/>
      </c>
      <c r="H28" s="64" t="str">
        <f t="shared" ca="1" si="7"/>
        <v/>
      </c>
      <c r="I28" s="67" t="str">
        <f t="shared" ca="1" si="8"/>
        <v/>
      </c>
      <c r="J28" s="67" t="str">
        <f t="shared" ca="1" si="9"/>
        <v/>
      </c>
      <c r="K28" s="67" t="str">
        <f t="shared" ca="1" si="10"/>
        <v/>
      </c>
      <c r="L28" s="70" t="str">
        <f t="shared" ca="1" si="11"/>
        <v/>
      </c>
      <c r="M28" s="71" t="str">
        <f t="shared" ca="1" si="12"/>
        <v/>
      </c>
      <c r="N28" s="71" t="str">
        <f t="shared" ca="1" si="13"/>
        <v/>
      </c>
      <c r="O28" s="75" t="str">
        <f t="shared" ca="1" si="14"/>
        <v/>
      </c>
      <c r="P28" s="78" t="str">
        <f t="shared" ca="1" si="15"/>
        <v/>
      </c>
      <c r="AO28" s="42" t="str">
        <f t="shared" ca="1" si="16"/>
        <v/>
      </c>
      <c r="AP28" s="42" t="str">
        <f t="shared" ca="1" si="17"/>
        <v/>
      </c>
    </row>
    <row r="29" spans="1:42" ht="22.5" customHeight="1">
      <c r="A29" s="45">
        <f t="shared" si="0"/>
        <v>24</v>
      </c>
      <c r="B29" s="50" t="str">
        <f t="shared" ca="1" si="1"/>
        <v/>
      </c>
      <c r="C29" s="53" t="str">
        <f t="shared" ca="1" si="2"/>
        <v/>
      </c>
      <c r="D29" s="50" t="str">
        <f t="shared" ca="1" si="3"/>
        <v/>
      </c>
      <c r="E29" s="53" t="str">
        <f t="shared" ca="1" si="4"/>
        <v/>
      </c>
      <c r="F29" s="53" t="str">
        <f t="shared" ca="1" si="5"/>
        <v/>
      </c>
      <c r="G29" s="53" t="str">
        <f t="shared" ca="1" si="6"/>
        <v/>
      </c>
      <c r="H29" s="64" t="str">
        <f t="shared" ca="1" si="7"/>
        <v/>
      </c>
      <c r="I29" s="67" t="str">
        <f t="shared" ca="1" si="8"/>
        <v/>
      </c>
      <c r="J29" s="67" t="str">
        <f t="shared" ca="1" si="9"/>
        <v/>
      </c>
      <c r="K29" s="67" t="str">
        <f t="shared" ca="1" si="10"/>
        <v/>
      </c>
      <c r="L29" s="70" t="str">
        <f t="shared" ca="1" si="11"/>
        <v/>
      </c>
      <c r="M29" s="71" t="str">
        <f t="shared" ca="1" si="12"/>
        <v/>
      </c>
      <c r="N29" s="71" t="str">
        <f t="shared" ca="1" si="13"/>
        <v/>
      </c>
      <c r="O29" s="75" t="str">
        <f t="shared" ca="1" si="14"/>
        <v/>
      </c>
      <c r="P29" s="78" t="str">
        <f t="shared" ca="1" si="15"/>
        <v/>
      </c>
      <c r="AO29" s="42" t="str">
        <f t="shared" ca="1" si="16"/>
        <v/>
      </c>
      <c r="AP29" s="42" t="str">
        <f t="shared" ca="1" si="17"/>
        <v/>
      </c>
    </row>
    <row r="30" spans="1:42" ht="22.5" customHeight="1">
      <c r="A30" s="45">
        <f t="shared" si="0"/>
        <v>25</v>
      </c>
      <c r="B30" s="50" t="str">
        <f t="shared" ca="1" si="1"/>
        <v/>
      </c>
      <c r="C30" s="53" t="str">
        <f t="shared" ca="1" si="2"/>
        <v/>
      </c>
      <c r="D30" s="50" t="str">
        <f t="shared" ca="1" si="3"/>
        <v/>
      </c>
      <c r="E30" s="53" t="str">
        <f t="shared" ca="1" si="4"/>
        <v/>
      </c>
      <c r="F30" s="53" t="str">
        <f t="shared" ca="1" si="5"/>
        <v/>
      </c>
      <c r="G30" s="53" t="str">
        <f t="shared" ca="1" si="6"/>
        <v/>
      </c>
      <c r="H30" s="64" t="str">
        <f t="shared" ca="1" si="7"/>
        <v/>
      </c>
      <c r="I30" s="67" t="str">
        <f t="shared" ca="1" si="8"/>
        <v/>
      </c>
      <c r="J30" s="67" t="str">
        <f t="shared" ca="1" si="9"/>
        <v/>
      </c>
      <c r="K30" s="67" t="str">
        <f t="shared" ca="1" si="10"/>
        <v/>
      </c>
      <c r="L30" s="70" t="str">
        <f t="shared" ca="1" si="11"/>
        <v/>
      </c>
      <c r="M30" s="71" t="str">
        <f t="shared" ca="1" si="12"/>
        <v/>
      </c>
      <c r="N30" s="71" t="str">
        <f t="shared" ca="1" si="13"/>
        <v/>
      </c>
      <c r="O30" s="75" t="str">
        <f t="shared" ca="1" si="14"/>
        <v/>
      </c>
      <c r="P30" s="78" t="str">
        <f t="shared" ca="1" si="15"/>
        <v/>
      </c>
      <c r="AO30" s="42" t="str">
        <f t="shared" ca="1" si="16"/>
        <v/>
      </c>
      <c r="AP30" s="42" t="str">
        <f t="shared" ca="1" si="17"/>
        <v/>
      </c>
    </row>
    <row r="31" spans="1:42" ht="11.25" customHeight="1">
      <c r="AO31" s="42" t="str">
        <f t="shared" ca="1" si="16"/>
        <v/>
      </c>
      <c r="AP31" s="42" t="str">
        <f t="shared" ca="1" si="17"/>
        <v/>
      </c>
    </row>
    <row r="32" spans="1:42" s="0" customFormat="1">
      <c r="A32" s="46" t="s">
        <v>198</v>
      </c>
      <c r="B32" s="51"/>
      <c r="C32" s="51"/>
    </row>
    <row r="33" spans="1:3" s="0" customFormat="1" ht="16.5" customHeight="1">
      <c r="A33" s="47"/>
      <c r="B33" s="51"/>
      <c r="C33" s="46" t="s">
        <v>148</v>
      </c>
    </row>
    <row r="34" spans="1:3" s="0" customFormat="1" ht="16.5" customHeight="1">
      <c r="A34" s="47"/>
      <c r="B34" s="51"/>
      <c r="C34" s="46"/>
    </row>
    <row r="35" spans="1:3" s="0" customFormat="1" ht="16.5" customHeight="1">
      <c r="A35" s="48"/>
      <c r="B35" s="51"/>
      <c r="C35" s="54"/>
    </row>
    <row r="36" spans="1:3" s="0" customFormat="1" ht="16.5" customHeight="1">
      <c r="A36" s="48"/>
      <c r="B36" s="51"/>
      <c r="C36" s="54"/>
    </row>
    <row r="37" spans="1:3" s="0" customFormat="1" ht="22.5" customHeight="1"/>
    <row r="38" spans="1:3" s="0" customFormat="1" ht="22.5" customHeight="1"/>
    <row r="39" spans="1:3" s="0" customFormat="1" ht="22.5" customHeight="1"/>
    <row r="40" spans="1:3" s="0" customFormat="1" ht="22.5" customHeight="1"/>
    <row r="41" spans="1:3" s="0" customFormat="1" ht="22.5" customHeight="1"/>
    <row r="42" spans="1:3" s="0" customFormat="1" ht="22.5" customHeight="1"/>
    <row r="43" spans="1:3" s="0" customFormat="1" ht="22.5" customHeight="1"/>
    <row r="44" spans="1:3" s="0" customFormat="1" ht="22.5" customHeight="1"/>
    <row r="45" spans="1:3" s="0" customFormat="1" ht="22.5" customHeight="1"/>
    <row r="46" spans="1:3" s="0" customFormat="1" ht="22.5" customHeight="1"/>
    <row r="47" spans="1:3" s="0" customFormat="1" ht="22.5" customHeight="1"/>
  </sheetData>
  <mergeCells count="15">
    <mergeCell ref="H3:N3"/>
    <mergeCell ref="H4:J4"/>
    <mergeCell ref="A3:A5"/>
    <mergeCell ref="B3:B5"/>
    <mergeCell ref="C3:C5"/>
    <mergeCell ref="D3:D5"/>
    <mergeCell ref="E3:E5"/>
    <mergeCell ref="F3:F5"/>
    <mergeCell ref="G3:G5"/>
    <mergeCell ref="O3:O5"/>
    <mergeCell ref="P3:P5"/>
    <mergeCell ref="K4:K5"/>
    <mergeCell ref="L4:L5"/>
    <mergeCell ref="M4:M5"/>
    <mergeCell ref="N4:N5"/>
  </mergeCells>
  <phoneticPr fontId="3"/>
  <printOptions horizontalCentered="1"/>
  <pageMargins left="0.19685039370078741" right="0.19685039370078741" top="0.59055118110236227" bottom="0.39370078740157483" header="0" footer="0"/>
  <pageSetup paperSize="9" scale="81" fitToWidth="1" fitToHeight="1" orientation="landscape" usePrinterDefaults="1"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CG66"/>
  <sheetViews>
    <sheetView tabSelected="1" view="pageBreakPreview" zoomScaleNormal="160" zoomScaleSheetLayoutView="100" workbookViewId="0">
      <selection activeCell="E1" sqref="E1"/>
    </sheetView>
  </sheetViews>
  <sheetFormatPr defaultColWidth="2.21875" defaultRowHeight="13.5"/>
  <cols>
    <col min="1" max="7" width="2.21875" style="42"/>
    <col min="8" max="19" width="2.44140625" style="42" bestFit="1" customWidth="1"/>
    <col min="20" max="40" width="2.21875" style="42"/>
    <col min="41" max="46" width="2.21875" style="42" hidden="1" customWidth="1"/>
    <col min="47" max="74" width="2.21875" style="42"/>
    <col min="75" max="75" width="2" style="42" customWidth="1"/>
    <col min="76" max="77" width="2.21875" style="42"/>
    <col min="78" max="78" width="6.5" style="42" hidden="1" customWidth="1"/>
    <col min="79" max="79" width="13" style="42" hidden="1" customWidth="1"/>
    <col min="80" max="80" width="12.875" style="42" hidden="1" customWidth="1"/>
    <col min="81" max="81" width="15.5" style="42" hidden="1" customWidth="1"/>
    <col min="82" max="82" width="12.875" style="42" hidden="1" customWidth="1"/>
    <col min="83" max="83" width="15.875" style="42" hidden="1" customWidth="1"/>
    <col min="84" max="84" width="17.5" style="42" hidden="1" customWidth="1"/>
    <col min="85" max="85" width="27.375" style="42" customWidth="1"/>
    <col min="86" max="87" width="8.109375" style="42" customWidth="1"/>
    <col min="88" max="16384" width="2.21875" style="42"/>
  </cols>
  <sheetData>
    <row r="1" spans="1:84">
      <c r="A1" s="42" t="s">
        <v>209</v>
      </c>
    </row>
    <row r="2" spans="1:84" ht="3" customHeight="1"/>
    <row r="3" spans="1:84">
      <c r="A3" s="84" t="s">
        <v>248</v>
      </c>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346"/>
      <c r="CA3" s="367"/>
      <c r="CB3" s="369" t="s">
        <v>67</v>
      </c>
      <c r="CC3" s="367"/>
      <c r="CD3" s="367"/>
      <c r="CE3" s="369" t="s">
        <v>72</v>
      </c>
      <c r="CF3" s="367"/>
    </row>
    <row r="4" spans="1:84" ht="4.5" customHeight="1">
      <c r="A4" s="85"/>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CA4" s="367"/>
      <c r="CB4" s="369" t="s">
        <v>70</v>
      </c>
      <c r="CC4" s="369"/>
      <c r="CD4" s="369" t="s">
        <v>76</v>
      </c>
      <c r="CE4" s="369" t="s">
        <v>70</v>
      </c>
      <c r="CF4" s="367"/>
    </row>
    <row r="5" spans="1:84">
      <c r="A5" s="86" t="s">
        <v>77</v>
      </c>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339"/>
      <c r="CA5" s="367"/>
      <c r="CB5" s="369" t="s">
        <v>67</v>
      </c>
      <c r="CC5" s="367"/>
      <c r="CD5" s="367"/>
      <c r="CE5" s="369" t="s">
        <v>72</v>
      </c>
      <c r="CF5" s="367"/>
    </row>
    <row r="6" spans="1:84" ht="4.5" customHeight="1">
      <c r="A6" s="87"/>
      <c r="B6" s="87"/>
      <c r="C6" s="87"/>
      <c r="D6" s="87"/>
      <c r="E6" s="87"/>
      <c r="F6" s="87"/>
      <c r="G6" s="87"/>
      <c r="H6" s="87"/>
      <c r="I6" s="87"/>
      <c r="J6" s="87"/>
      <c r="K6" s="87"/>
      <c r="L6" s="87"/>
      <c r="M6" s="87"/>
      <c r="N6" s="87"/>
      <c r="O6" s="87"/>
      <c r="P6" s="87"/>
      <c r="Q6" s="87"/>
      <c r="R6" s="87"/>
      <c r="S6" s="87"/>
      <c r="T6" s="183"/>
      <c r="U6" s="183"/>
      <c r="V6" s="183"/>
      <c r="W6" s="183"/>
      <c r="X6" s="183"/>
      <c r="Y6" s="183"/>
      <c r="Z6" s="183"/>
      <c r="AA6" s="183"/>
      <c r="AB6" s="183"/>
      <c r="AC6" s="183"/>
      <c r="AD6" s="183"/>
      <c r="AE6" s="183"/>
      <c r="AF6" s="183"/>
      <c r="AG6" s="183"/>
      <c r="AH6" s="183"/>
      <c r="AI6" s="183"/>
      <c r="AJ6" s="183"/>
      <c r="AK6" s="183"/>
      <c r="AL6" s="183"/>
      <c r="AM6" s="183"/>
      <c r="CA6" s="367"/>
      <c r="CB6" s="369" t="s">
        <v>70</v>
      </c>
      <c r="CC6" s="369"/>
      <c r="CD6" s="369" t="s">
        <v>76</v>
      </c>
      <c r="CE6" s="369" t="s">
        <v>70</v>
      </c>
      <c r="CF6" s="367"/>
    </row>
    <row r="7" spans="1:84" ht="17.25" customHeight="1">
      <c r="A7" s="88" t="s">
        <v>23</v>
      </c>
      <c r="B7" s="112"/>
      <c r="C7" s="112"/>
      <c r="D7" s="112"/>
      <c r="E7" s="112"/>
      <c r="F7" s="112"/>
      <c r="G7" s="140"/>
      <c r="H7" s="147"/>
      <c r="I7" s="157"/>
      <c r="J7" s="157"/>
      <c r="K7" s="157"/>
      <c r="L7" s="157"/>
      <c r="M7" s="157"/>
      <c r="N7" s="198"/>
      <c r="O7" s="88" t="s">
        <v>78</v>
      </c>
      <c r="P7" s="112"/>
      <c r="Q7" s="112"/>
      <c r="R7" s="112"/>
      <c r="S7" s="140"/>
      <c r="T7" s="232"/>
      <c r="U7" s="238"/>
      <c r="V7" s="238"/>
      <c r="W7" s="238"/>
      <c r="X7" s="238"/>
      <c r="Y7" s="238"/>
      <c r="Z7" s="238"/>
      <c r="AA7" s="238"/>
      <c r="AB7" s="238"/>
      <c r="AC7" s="238"/>
      <c r="AD7" s="238"/>
      <c r="AE7" s="238"/>
      <c r="AF7" s="238"/>
      <c r="AG7" s="238"/>
      <c r="AH7" s="238"/>
      <c r="AI7" s="238"/>
      <c r="AJ7" s="238"/>
      <c r="AK7" s="238"/>
      <c r="AL7" s="238"/>
      <c r="AM7" s="238"/>
      <c r="AN7" s="347"/>
      <c r="CA7" s="368" t="s">
        <v>103</v>
      </c>
      <c r="CB7" s="370">
        <v>2374</v>
      </c>
      <c r="CC7" s="368" t="s">
        <v>66</v>
      </c>
      <c r="CD7" s="368"/>
      <c r="CE7" s="370">
        <v>200</v>
      </c>
      <c r="CF7" s="368" t="s">
        <v>66</v>
      </c>
    </row>
    <row r="8" spans="1:84">
      <c r="A8" s="89" t="s">
        <v>79</v>
      </c>
      <c r="B8" s="113"/>
      <c r="C8" s="131"/>
      <c r="D8" s="88" t="s">
        <v>180</v>
      </c>
      <c r="E8" s="112"/>
      <c r="F8" s="112"/>
      <c r="G8" s="140"/>
      <c r="H8" s="88" t="s">
        <v>80</v>
      </c>
      <c r="I8" s="112"/>
      <c r="J8" s="112"/>
      <c r="K8" s="140"/>
      <c r="L8" s="88" t="s">
        <v>17</v>
      </c>
      <c r="M8" s="112"/>
      <c r="N8" s="112"/>
      <c r="O8" s="112"/>
      <c r="P8" s="112"/>
      <c r="Q8" s="112"/>
      <c r="R8" s="112"/>
      <c r="S8" s="112"/>
      <c r="T8" s="112"/>
      <c r="U8" s="112"/>
      <c r="V8" s="112"/>
      <c r="W8" s="112"/>
      <c r="X8" s="112"/>
      <c r="Y8" s="140"/>
      <c r="Z8" s="89" t="s">
        <v>81</v>
      </c>
      <c r="AA8" s="113"/>
      <c r="AB8" s="131"/>
      <c r="AC8" s="88" t="s">
        <v>9</v>
      </c>
      <c r="AD8" s="112"/>
      <c r="AE8" s="112"/>
      <c r="AF8" s="112"/>
      <c r="AG8" s="112"/>
      <c r="AH8" s="140"/>
      <c r="AI8" s="65" t="s">
        <v>82</v>
      </c>
      <c r="AJ8" s="65"/>
      <c r="AK8" s="65"/>
      <c r="AL8" s="65"/>
      <c r="AM8" s="65"/>
      <c r="AN8" s="65"/>
      <c r="AO8" s="65"/>
      <c r="AP8" s="65"/>
      <c r="AQ8" s="65"/>
      <c r="AR8" s="65"/>
      <c r="AS8" s="68"/>
      <c r="BB8" s="83"/>
      <c r="CA8" s="368" t="s">
        <v>89</v>
      </c>
      <c r="CB8" s="370">
        <v>757</v>
      </c>
      <c r="CC8" s="368" t="s">
        <v>66</v>
      </c>
      <c r="CD8" s="368"/>
      <c r="CE8" s="370">
        <v>200</v>
      </c>
      <c r="CF8" s="368" t="s">
        <v>66</v>
      </c>
    </row>
    <row r="9" spans="1:84" ht="17.25" customHeight="1">
      <c r="A9" s="90"/>
      <c r="B9" s="114"/>
      <c r="C9" s="132"/>
      <c r="D9" s="134"/>
      <c r="E9" s="135"/>
      <c r="F9" s="135"/>
      <c r="G9" s="141"/>
      <c r="H9" s="148" t="s">
        <v>199</v>
      </c>
      <c r="I9" s="158"/>
      <c r="J9" s="158"/>
      <c r="K9" s="174"/>
      <c r="L9" s="180"/>
      <c r="M9" s="190"/>
      <c r="N9" s="190"/>
      <c r="O9" s="190"/>
      <c r="P9" s="190"/>
      <c r="Q9" s="190"/>
      <c r="R9" s="190"/>
      <c r="S9" s="190"/>
      <c r="T9" s="190"/>
      <c r="U9" s="190"/>
      <c r="V9" s="190"/>
      <c r="W9" s="190"/>
      <c r="X9" s="190"/>
      <c r="Y9" s="258"/>
      <c r="Z9" s="90"/>
      <c r="AA9" s="114"/>
      <c r="AB9" s="132"/>
      <c r="AC9" s="180"/>
      <c r="AD9" s="190"/>
      <c r="AE9" s="190"/>
      <c r="AF9" s="190"/>
      <c r="AG9" s="190"/>
      <c r="AH9" s="258"/>
      <c r="AI9" s="180"/>
      <c r="AJ9" s="190"/>
      <c r="AK9" s="190"/>
      <c r="AL9" s="190"/>
      <c r="AM9" s="190"/>
      <c r="AN9" s="190"/>
      <c r="AO9" s="190"/>
      <c r="AP9" s="190"/>
      <c r="AQ9" s="190"/>
      <c r="AR9" s="190"/>
      <c r="AS9" s="258"/>
      <c r="CA9" s="368" t="s">
        <v>267</v>
      </c>
      <c r="CB9" s="370">
        <v>346</v>
      </c>
      <c r="CC9" s="368" t="s">
        <v>66</v>
      </c>
      <c r="CD9" s="368"/>
      <c r="CE9" s="370">
        <v>200</v>
      </c>
      <c r="CF9" s="368" t="s">
        <v>66</v>
      </c>
    </row>
    <row r="10" spans="1:84" s="83" customFormat="1" ht="20.25" customHeight="1">
      <c r="A10" s="91" t="s">
        <v>186</v>
      </c>
      <c r="B10" s="115"/>
      <c r="C10" s="115"/>
      <c r="D10" s="115"/>
      <c r="E10" s="115"/>
      <c r="F10" s="115"/>
      <c r="G10" s="115"/>
      <c r="H10" s="149"/>
      <c r="I10" s="159"/>
      <c r="J10" s="159"/>
      <c r="K10" s="159"/>
      <c r="L10" s="159"/>
      <c r="M10" s="159"/>
      <c r="N10" s="159"/>
      <c r="O10" s="159"/>
      <c r="P10" s="159"/>
      <c r="Q10" s="159"/>
      <c r="R10" s="159"/>
      <c r="S10" s="159"/>
      <c r="T10" s="159"/>
      <c r="U10" s="159"/>
      <c r="V10" s="159"/>
      <c r="W10" s="159"/>
      <c r="X10" s="159"/>
      <c r="Y10" s="259"/>
      <c r="Z10" s="270" t="s">
        <v>52</v>
      </c>
      <c r="AA10" s="65"/>
      <c r="AB10" s="68"/>
      <c r="AC10" s="232"/>
      <c r="AD10" s="238"/>
      <c r="AE10" s="238"/>
      <c r="AF10" s="295" t="s">
        <v>45</v>
      </c>
      <c r="AG10" s="305"/>
      <c r="AH10" s="307" t="s">
        <v>125</v>
      </c>
      <c r="AI10" s="310"/>
      <c r="AJ10" s="319"/>
      <c r="AK10" s="238"/>
      <c r="AL10" s="238"/>
      <c r="AM10" s="295" t="s">
        <v>45</v>
      </c>
      <c r="AN10" s="305"/>
      <c r="AQ10" s="362"/>
      <c r="AR10" s="362"/>
      <c r="AS10" s="362"/>
      <c r="AT10" s="362"/>
      <c r="AU10" s="362"/>
      <c r="AV10" s="362"/>
      <c r="CA10" s="368" t="s">
        <v>205</v>
      </c>
      <c r="CB10" s="370">
        <v>273</v>
      </c>
      <c r="CC10" s="368" t="s">
        <v>66</v>
      </c>
      <c r="CD10" s="368"/>
      <c r="CE10" s="370">
        <v>200</v>
      </c>
      <c r="CF10" s="368" t="s">
        <v>66</v>
      </c>
    </row>
    <row r="11" spans="1:84" s="83" customFormat="1" ht="18" hidden="1" customHeight="1">
      <c r="A11" s="92" t="s">
        <v>28</v>
      </c>
      <c r="B11" s="116"/>
      <c r="C11" s="116"/>
      <c r="D11" s="116"/>
      <c r="E11" s="116"/>
      <c r="F11" s="116"/>
      <c r="G11" s="116"/>
      <c r="H11" s="150"/>
      <c r="I11" s="160"/>
      <c r="J11" s="166" t="s">
        <v>21</v>
      </c>
      <c r="K11" s="175"/>
      <c r="L11" s="181"/>
      <c r="M11" s="181"/>
      <c r="N11" s="181"/>
      <c r="O11" s="181"/>
      <c r="P11" s="181"/>
      <c r="Q11" s="181"/>
      <c r="R11" s="181"/>
      <c r="S11" s="181"/>
      <c r="T11" s="181"/>
      <c r="U11" s="181"/>
      <c r="V11" s="181"/>
      <c r="W11" s="181"/>
      <c r="X11" s="181"/>
      <c r="Y11" s="160"/>
      <c r="Z11" s="166" t="s">
        <v>31</v>
      </c>
      <c r="AA11" s="175"/>
      <c r="AB11" s="181"/>
      <c r="AC11" s="181"/>
      <c r="AD11" s="181"/>
      <c r="AE11" s="181"/>
      <c r="AF11" s="181"/>
      <c r="AG11" s="181"/>
      <c r="AH11" s="181"/>
      <c r="AI11" s="181"/>
      <c r="AJ11" s="181"/>
      <c r="AK11" s="181"/>
      <c r="AL11" s="181"/>
      <c r="AM11" s="337"/>
      <c r="CA11" s="368" t="s">
        <v>266</v>
      </c>
      <c r="CB11" s="370">
        <v>273</v>
      </c>
      <c r="CC11" s="368" t="s">
        <v>66</v>
      </c>
      <c r="CD11" s="368"/>
      <c r="CE11" s="370">
        <v>200</v>
      </c>
      <c r="CF11" s="368" t="s">
        <v>66</v>
      </c>
    </row>
    <row r="12" spans="1:84" s="83" customFormat="1" ht="18" hidden="1" customHeight="1">
      <c r="A12" s="93"/>
      <c r="B12" s="117"/>
      <c r="C12" s="117"/>
      <c r="D12" s="117"/>
      <c r="E12" s="117"/>
      <c r="F12" s="117"/>
      <c r="G12" s="117"/>
      <c r="H12" s="151"/>
      <c r="I12" s="161"/>
      <c r="J12" s="167" t="s">
        <v>74</v>
      </c>
      <c r="K12" s="176"/>
      <c r="L12" s="87"/>
      <c r="M12" s="87"/>
      <c r="N12" s="87"/>
      <c r="O12" s="87"/>
      <c r="P12" s="87"/>
      <c r="Q12" s="87"/>
      <c r="R12" s="87"/>
      <c r="S12" s="87"/>
      <c r="T12" s="87"/>
      <c r="U12" s="176"/>
      <c r="V12" s="87"/>
      <c r="W12" s="87"/>
      <c r="X12" s="87"/>
      <c r="Y12" s="260"/>
      <c r="Z12" s="271" t="s">
        <v>73</v>
      </c>
      <c r="AA12" s="176"/>
      <c r="AB12" s="87"/>
      <c r="AC12" s="87"/>
      <c r="AD12" s="87"/>
      <c r="AE12" s="87"/>
      <c r="AF12" s="87"/>
      <c r="AG12" s="87"/>
      <c r="AH12" s="87"/>
      <c r="AI12" s="87"/>
      <c r="AJ12" s="87"/>
      <c r="AK12" s="87"/>
      <c r="AL12" s="87"/>
      <c r="AM12" s="338"/>
      <c r="CA12" s="368" t="s">
        <v>247</v>
      </c>
      <c r="CB12" s="370">
        <v>265</v>
      </c>
      <c r="CC12" s="368" t="s">
        <v>66</v>
      </c>
      <c r="CD12" s="368"/>
      <c r="CE12" s="370">
        <v>200</v>
      </c>
      <c r="CF12" s="368" t="s">
        <v>66</v>
      </c>
    </row>
    <row r="13" spans="1:84" s="83" customFormat="1" ht="6" hidden="1" customHeight="1">
      <c r="A13" s="94"/>
      <c r="B13" s="94"/>
      <c r="C13" s="94"/>
      <c r="D13" s="94"/>
      <c r="E13" s="94"/>
      <c r="F13" s="94"/>
      <c r="G13" s="94"/>
      <c r="H13" s="94"/>
      <c r="I13" s="162"/>
      <c r="J13" s="168"/>
      <c r="K13" s="162"/>
      <c r="L13" s="182"/>
      <c r="M13" s="182"/>
      <c r="N13" s="182"/>
      <c r="O13" s="182"/>
      <c r="P13" s="182"/>
      <c r="Q13" s="182"/>
      <c r="R13" s="182"/>
      <c r="S13" s="182"/>
      <c r="T13" s="182"/>
      <c r="U13" s="162"/>
      <c r="V13" s="182"/>
      <c r="W13" s="182"/>
      <c r="X13" s="182"/>
      <c r="Y13" s="168"/>
      <c r="Z13" s="272"/>
      <c r="AA13" s="162"/>
      <c r="AB13" s="182"/>
      <c r="AC13" s="182"/>
      <c r="AD13" s="182"/>
      <c r="AE13" s="182"/>
      <c r="AF13" s="182"/>
      <c r="AG13" s="182"/>
      <c r="AH13" s="182"/>
      <c r="AI13" s="182"/>
      <c r="AJ13" s="182"/>
      <c r="AK13" s="182"/>
      <c r="AL13" s="182"/>
      <c r="AM13" s="182"/>
      <c r="CA13" s="368" t="s">
        <v>265</v>
      </c>
      <c r="CB13" s="370">
        <v>335</v>
      </c>
      <c r="CC13" s="368" t="s">
        <v>66</v>
      </c>
      <c r="CD13" s="368"/>
      <c r="CE13" s="370">
        <v>200</v>
      </c>
      <c r="CF13" s="368" t="s">
        <v>66</v>
      </c>
    </row>
    <row r="14" spans="1:84" s="83" customFormat="1" hidden="1">
      <c r="A14" s="86" t="s">
        <v>116</v>
      </c>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339"/>
      <c r="CA14" s="368" t="s">
        <v>37</v>
      </c>
      <c r="CB14" s="370">
        <v>353</v>
      </c>
      <c r="CC14" s="368" t="s">
        <v>66</v>
      </c>
      <c r="CD14" s="368"/>
      <c r="CE14" s="370">
        <v>200</v>
      </c>
      <c r="CF14" s="368" t="s">
        <v>66</v>
      </c>
    </row>
    <row r="15" spans="1:84" s="83" customFormat="1" ht="3" hidden="1" customHeight="1">
      <c r="A15" s="95"/>
      <c r="B15" s="95"/>
      <c r="C15" s="95"/>
      <c r="D15" s="95"/>
      <c r="E15" s="95"/>
      <c r="F15" s="95"/>
      <c r="G15" s="95"/>
      <c r="H15" s="95"/>
      <c r="I15" s="163"/>
      <c r="J15" s="169"/>
      <c r="K15" s="127"/>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CA15" s="368" t="s">
        <v>264</v>
      </c>
      <c r="CB15" s="370">
        <v>52</v>
      </c>
      <c r="CC15" s="368" t="s">
        <v>66</v>
      </c>
      <c r="CD15" s="368"/>
      <c r="CE15" s="370">
        <v>200</v>
      </c>
      <c r="CF15" s="368" t="s">
        <v>66</v>
      </c>
    </row>
    <row r="16" spans="1:84" s="83" customFormat="1" ht="18" hidden="1" customHeight="1">
      <c r="A16" s="96" t="s">
        <v>149</v>
      </c>
      <c r="B16" s="118"/>
      <c r="C16" s="118"/>
      <c r="D16" s="118"/>
      <c r="E16" s="118"/>
      <c r="F16" s="118"/>
      <c r="G16" s="118"/>
      <c r="H16" s="118"/>
      <c r="I16" s="118"/>
      <c r="J16" s="118"/>
      <c r="K16" s="118"/>
      <c r="L16" s="118"/>
      <c r="M16" s="118"/>
      <c r="N16" s="118"/>
      <c r="O16" s="118"/>
      <c r="P16" s="118"/>
      <c r="Q16" s="118"/>
      <c r="R16" s="118"/>
      <c r="S16" s="229"/>
      <c r="T16" s="119"/>
      <c r="U16" s="119"/>
      <c r="V16" s="119"/>
      <c r="W16" s="245"/>
      <c r="X16" s="250"/>
      <c r="Y16" s="261"/>
      <c r="Z16" s="273"/>
      <c r="AA16" s="276" t="s">
        <v>150</v>
      </c>
      <c r="AB16" s="278"/>
      <c r="AC16" s="278"/>
      <c r="AD16" s="278"/>
      <c r="AE16" s="278"/>
      <c r="AF16" s="278"/>
      <c r="AG16" s="278"/>
      <c r="AH16" s="278"/>
      <c r="AI16" s="278"/>
      <c r="AJ16" s="278"/>
      <c r="AK16" s="278"/>
      <c r="AL16" s="278"/>
      <c r="AM16" s="278"/>
      <c r="CA16" s="368" t="s">
        <v>20</v>
      </c>
      <c r="CB16" s="370">
        <v>27</v>
      </c>
      <c r="CC16" s="368" t="s">
        <v>66</v>
      </c>
      <c r="CD16" s="368"/>
      <c r="CE16" s="370">
        <v>200</v>
      </c>
      <c r="CF16" s="368" t="s">
        <v>66</v>
      </c>
    </row>
    <row r="17" spans="1:84" s="83" customFormat="1" ht="18" hidden="1" customHeight="1">
      <c r="A17" s="96" t="s">
        <v>123</v>
      </c>
      <c r="B17" s="118"/>
      <c r="C17" s="118"/>
      <c r="D17" s="118"/>
      <c r="E17" s="118"/>
      <c r="F17" s="118"/>
      <c r="G17" s="118"/>
      <c r="H17" s="118"/>
      <c r="I17" s="118"/>
      <c r="J17" s="118"/>
      <c r="K17" s="118"/>
      <c r="L17" s="118"/>
      <c r="M17" s="118"/>
      <c r="N17" s="118"/>
      <c r="O17" s="118"/>
      <c r="P17" s="118"/>
      <c r="Q17" s="118"/>
      <c r="R17" s="118"/>
      <c r="S17" s="118"/>
      <c r="T17" s="233"/>
      <c r="U17" s="233"/>
      <c r="V17" s="233"/>
      <c r="W17" s="246"/>
      <c r="X17" s="250"/>
      <c r="Y17" s="261"/>
      <c r="Z17" s="273"/>
      <c r="AA17" s="276" t="s">
        <v>181</v>
      </c>
      <c r="AB17" s="278"/>
      <c r="AC17" s="278"/>
      <c r="AD17" s="278"/>
      <c r="AE17" s="278"/>
      <c r="AF17" s="278"/>
      <c r="AG17" s="278"/>
      <c r="AH17" s="278"/>
      <c r="AI17" s="278"/>
      <c r="AJ17" s="278"/>
      <c r="AK17" s="278"/>
      <c r="AL17" s="278"/>
      <c r="AM17" s="278"/>
      <c r="CA17" s="368" t="s">
        <v>233</v>
      </c>
      <c r="CB17" s="370">
        <v>380</v>
      </c>
      <c r="CC17" s="368" t="s">
        <v>66</v>
      </c>
      <c r="CD17" s="368"/>
      <c r="CE17" s="370">
        <v>200</v>
      </c>
      <c r="CF17" s="368" t="s">
        <v>66</v>
      </c>
    </row>
    <row r="18" spans="1:84" s="83" customFormat="1" ht="12.6" customHeight="1">
      <c r="A18" s="95"/>
      <c r="B18" s="95"/>
      <c r="C18" s="95"/>
      <c r="D18" s="95"/>
      <c r="E18" s="95"/>
      <c r="F18" s="95"/>
      <c r="G18" s="95"/>
      <c r="H18" s="95"/>
      <c r="I18" s="163"/>
      <c r="J18" s="169"/>
      <c r="K18" s="127"/>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CA18" s="368" t="s">
        <v>42</v>
      </c>
      <c r="CB18" s="370">
        <v>240</v>
      </c>
      <c r="CC18" s="368" t="s">
        <v>66</v>
      </c>
      <c r="CD18" s="368"/>
      <c r="CE18" s="370">
        <v>200</v>
      </c>
      <c r="CF18" s="368" t="s">
        <v>66</v>
      </c>
    </row>
    <row r="19" spans="1:84" s="83" customFormat="1">
      <c r="A19" s="86" t="s">
        <v>201</v>
      </c>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339"/>
      <c r="CA19" s="368" t="s">
        <v>154</v>
      </c>
      <c r="CB19" s="370">
        <v>360</v>
      </c>
      <c r="CC19" s="368" t="s">
        <v>66</v>
      </c>
      <c r="CD19" s="368"/>
      <c r="CE19" s="370">
        <v>200</v>
      </c>
      <c r="CF19" s="368" t="s">
        <v>66</v>
      </c>
    </row>
    <row r="20" spans="1:84" s="83" customFormat="1" ht="5.4" customHeight="1">
      <c r="A20" s="95"/>
      <c r="B20" s="95"/>
      <c r="C20" s="95"/>
      <c r="D20" s="95"/>
      <c r="E20" s="95"/>
      <c r="F20" s="95"/>
      <c r="G20" s="95"/>
      <c r="H20" s="95"/>
      <c r="I20" s="163"/>
      <c r="J20" s="169"/>
      <c r="K20" s="127"/>
      <c r="L20" s="183"/>
      <c r="M20" s="183"/>
      <c r="N20" s="183"/>
      <c r="O20" s="183"/>
      <c r="P20" s="183"/>
      <c r="Q20" s="183"/>
      <c r="R20" s="183"/>
      <c r="S20" s="183"/>
      <c r="T20" s="183"/>
      <c r="U20" s="183"/>
      <c r="V20" s="183"/>
      <c r="W20" s="183"/>
      <c r="X20" s="183"/>
      <c r="Y20" s="183"/>
      <c r="Z20" s="183"/>
      <c r="AA20" s="183"/>
      <c r="AB20" s="183"/>
      <c r="AC20" s="183"/>
      <c r="AD20" s="183"/>
      <c r="AE20" s="183"/>
      <c r="AF20" s="183"/>
      <c r="AG20" s="183"/>
      <c r="AH20" s="183"/>
      <c r="AI20" s="183"/>
      <c r="AJ20" s="183"/>
      <c r="AK20" s="183"/>
      <c r="AL20" s="183"/>
      <c r="AM20" s="183"/>
      <c r="CA20" s="368" t="s">
        <v>187</v>
      </c>
      <c r="CB20" s="370">
        <v>204</v>
      </c>
      <c r="CC20" s="368" t="s">
        <v>66</v>
      </c>
      <c r="CD20" s="368"/>
      <c r="CE20" s="370"/>
      <c r="CF20" s="368"/>
    </row>
    <row r="21" spans="1:84" s="83" customFormat="1" ht="15" customHeight="1">
      <c r="A21" s="97" t="s">
        <v>176</v>
      </c>
      <c r="B21" s="95"/>
      <c r="C21" s="95"/>
      <c r="D21" s="95"/>
      <c r="E21" s="95"/>
      <c r="F21" s="95"/>
      <c r="G21" s="95"/>
      <c r="H21" s="95"/>
      <c r="I21" s="163"/>
      <c r="J21" s="169"/>
      <c r="K21" s="177" t="s">
        <v>226</v>
      </c>
      <c r="L21" s="184"/>
      <c r="M21" s="184"/>
      <c r="N21" s="184"/>
      <c r="O21" s="184"/>
      <c r="P21" s="184"/>
      <c r="Q21" s="184"/>
      <c r="R21" s="184"/>
      <c r="S21" s="184"/>
      <c r="T21" s="234"/>
      <c r="U21" s="239" t="s">
        <v>202</v>
      </c>
      <c r="V21" s="242"/>
      <c r="W21" s="242"/>
      <c r="X21" s="242"/>
      <c r="Y21" s="242"/>
      <c r="Z21" s="242"/>
      <c r="AA21" s="242"/>
      <c r="AB21" s="242"/>
      <c r="AC21" s="242"/>
      <c r="AD21" s="242"/>
      <c r="AE21" s="284" t="s">
        <v>34</v>
      </c>
      <c r="AF21" s="296"/>
      <c r="AG21" s="296"/>
      <c r="AH21" s="296"/>
      <c r="AI21" s="296"/>
      <c r="AJ21" s="296"/>
      <c r="AK21" s="296"/>
      <c r="AL21" s="296"/>
      <c r="AM21" s="296"/>
      <c r="AN21" s="348"/>
      <c r="CA21" s="368" t="s">
        <v>263</v>
      </c>
      <c r="CB21" s="370">
        <v>1215</v>
      </c>
      <c r="CC21" s="368" t="s">
        <v>41</v>
      </c>
      <c r="CD21" s="370"/>
      <c r="CE21" s="370"/>
      <c r="CF21" s="368"/>
    </row>
    <row r="22" spans="1:84" s="83" customFormat="1" ht="15" customHeight="1">
      <c r="A22" s="95"/>
      <c r="B22" s="95"/>
      <c r="C22" s="95"/>
      <c r="D22" s="95"/>
      <c r="E22" s="95"/>
      <c r="F22" s="95"/>
      <c r="G22" s="95"/>
      <c r="H22" s="95"/>
      <c r="I22" s="163"/>
      <c r="J22" s="169"/>
      <c r="K22" s="178"/>
      <c r="L22" s="185" t="s">
        <v>48</v>
      </c>
      <c r="M22" s="191"/>
      <c r="N22" s="191"/>
      <c r="O22" s="203"/>
      <c r="P22" s="212">
        <f>P23+P24</f>
        <v>0</v>
      </c>
      <c r="Q22" s="221"/>
      <c r="R22" s="221"/>
      <c r="S22" s="230" t="s">
        <v>44</v>
      </c>
      <c r="T22" s="235"/>
      <c r="U22" s="240"/>
      <c r="V22" s="243" t="s">
        <v>48</v>
      </c>
      <c r="W22" s="119"/>
      <c r="X22" s="119"/>
      <c r="Y22" s="245"/>
      <c r="Z22" s="212">
        <f>Z23+Z24</f>
        <v>0</v>
      </c>
      <c r="AA22" s="221"/>
      <c r="AB22" s="221"/>
      <c r="AC22" s="182" t="s">
        <v>44</v>
      </c>
      <c r="AD22" s="182"/>
      <c r="AE22" s="285"/>
      <c r="AF22" s="243" t="s">
        <v>48</v>
      </c>
      <c r="AG22" s="119"/>
      <c r="AH22" s="119"/>
      <c r="AI22" s="245"/>
      <c r="AJ22" s="212">
        <f>AJ23+AJ24</f>
        <v>0</v>
      </c>
      <c r="AK22" s="221"/>
      <c r="AL22" s="221"/>
      <c r="AM22" s="182" t="s">
        <v>44</v>
      </c>
      <c r="AN22" s="349"/>
      <c r="CA22" s="368" t="s">
        <v>262</v>
      </c>
      <c r="CB22" s="370">
        <v>402</v>
      </c>
      <c r="CC22" s="368" t="s">
        <v>41</v>
      </c>
      <c r="CD22" s="370"/>
      <c r="CE22" s="370"/>
      <c r="CF22" s="368"/>
    </row>
    <row r="23" spans="1:84" s="83" customFormat="1" ht="15" customHeight="1">
      <c r="A23" s="95"/>
      <c r="B23" s="95"/>
      <c r="C23" s="95"/>
      <c r="D23" s="95"/>
      <c r="E23" s="95"/>
      <c r="F23" s="95"/>
      <c r="G23" s="95"/>
      <c r="H23" s="95"/>
      <c r="I23" s="163"/>
      <c r="J23" s="169"/>
      <c r="K23" s="178"/>
      <c r="L23" s="186" t="s">
        <v>3</v>
      </c>
      <c r="M23" s="186"/>
      <c r="N23" s="186"/>
      <c r="O23" s="186"/>
      <c r="P23" s="213"/>
      <c r="Q23" s="213"/>
      <c r="R23" s="228"/>
      <c r="S23" s="230" t="s">
        <v>44</v>
      </c>
      <c r="T23" s="235"/>
      <c r="U23" s="240"/>
      <c r="V23" s="244" t="s">
        <v>3</v>
      </c>
      <c r="W23" s="244"/>
      <c r="X23" s="244"/>
      <c r="Y23" s="244"/>
      <c r="Z23" s="274">
        <f>MIN(P23,M25*200+V25:V25*50)</f>
        <v>0</v>
      </c>
      <c r="AA23" s="274"/>
      <c r="AB23" s="212"/>
      <c r="AC23" s="182" t="s">
        <v>44</v>
      </c>
      <c r="AD23" s="182"/>
      <c r="AE23" s="285"/>
      <c r="AF23" s="244" t="s">
        <v>3</v>
      </c>
      <c r="AG23" s="244"/>
      <c r="AH23" s="244"/>
      <c r="AI23" s="244"/>
      <c r="AJ23" s="274">
        <f>P23-Z23</f>
        <v>0</v>
      </c>
      <c r="AK23" s="274"/>
      <c r="AL23" s="212"/>
      <c r="AM23" s="182" t="s">
        <v>44</v>
      </c>
      <c r="AN23" s="349"/>
      <c r="CA23" s="368" t="s">
        <v>40</v>
      </c>
      <c r="CB23" s="370">
        <v>358</v>
      </c>
      <c r="CC23" s="368" t="s">
        <v>41</v>
      </c>
      <c r="CD23" s="370"/>
      <c r="CE23" s="370"/>
      <c r="CF23" s="368"/>
    </row>
    <row r="24" spans="1:84" s="83" customFormat="1" ht="15" customHeight="1">
      <c r="B24" s="95"/>
      <c r="C24" s="95"/>
      <c r="D24" s="95"/>
      <c r="E24" s="95"/>
      <c r="F24" s="95"/>
      <c r="G24" s="95"/>
      <c r="H24" s="95"/>
      <c r="I24" s="164"/>
      <c r="J24" s="169"/>
      <c r="K24" s="179"/>
      <c r="L24" s="187" t="s">
        <v>197</v>
      </c>
      <c r="M24" s="192"/>
      <c r="N24" s="192"/>
      <c r="O24" s="204"/>
      <c r="P24" s="214"/>
      <c r="Q24" s="222"/>
      <c r="R24" s="222"/>
      <c r="S24" s="231" t="s">
        <v>44</v>
      </c>
      <c r="T24" s="236"/>
      <c r="U24" s="241"/>
      <c r="V24" s="61" t="s">
        <v>197</v>
      </c>
      <c r="W24" s="65"/>
      <c r="X24" s="65"/>
      <c r="Y24" s="68"/>
      <c r="Z24" s="275">
        <f>MIN(P24,AE25)</f>
        <v>0</v>
      </c>
      <c r="AA24" s="277"/>
      <c r="AB24" s="277"/>
      <c r="AC24" s="282" t="s">
        <v>44</v>
      </c>
      <c r="AD24" s="282"/>
      <c r="AE24" s="286"/>
      <c r="AF24" s="297" t="s">
        <v>197</v>
      </c>
      <c r="AG24" s="306"/>
      <c r="AH24" s="306"/>
      <c r="AI24" s="311"/>
      <c r="AJ24" s="320">
        <f>P24-Z24</f>
        <v>0</v>
      </c>
      <c r="AK24" s="328"/>
      <c r="AL24" s="328"/>
      <c r="AM24" s="340" t="s">
        <v>44</v>
      </c>
      <c r="AN24" s="350"/>
      <c r="CA24" s="368" t="s">
        <v>255</v>
      </c>
      <c r="CB24" s="370">
        <v>180</v>
      </c>
      <c r="CC24" s="368" t="s">
        <v>41</v>
      </c>
      <c r="CD24" s="370"/>
      <c r="CE24" s="370"/>
      <c r="CF24" s="368"/>
    </row>
    <row r="25" spans="1:84" s="83" customFormat="1" ht="19.5" customHeight="1">
      <c r="A25" s="91" t="s">
        <v>54</v>
      </c>
      <c r="B25" s="119"/>
      <c r="C25" s="133"/>
      <c r="D25" s="133"/>
      <c r="E25" s="133"/>
      <c r="F25" s="133"/>
      <c r="G25" s="142"/>
      <c r="H25" s="152" t="s">
        <v>43</v>
      </c>
      <c r="I25" s="165"/>
      <c r="J25" s="165"/>
      <c r="K25" s="165"/>
      <c r="L25" s="188"/>
      <c r="M25" s="193"/>
      <c r="N25" s="193"/>
      <c r="O25" s="193"/>
      <c r="P25" s="215" t="s">
        <v>45</v>
      </c>
      <c r="Q25" s="96" t="s">
        <v>63</v>
      </c>
      <c r="R25" s="118"/>
      <c r="S25" s="118"/>
      <c r="T25" s="118"/>
      <c r="U25" s="229"/>
      <c r="V25" s="193"/>
      <c r="W25" s="193"/>
      <c r="X25" s="193"/>
      <c r="Y25" s="262" t="s">
        <v>45</v>
      </c>
      <c r="Z25" s="96" t="s">
        <v>134</v>
      </c>
      <c r="AA25" s="118"/>
      <c r="AB25" s="118"/>
      <c r="AC25" s="118"/>
      <c r="AD25" s="229"/>
      <c r="AE25" s="287"/>
      <c r="AF25" s="298"/>
      <c r="AG25" s="298"/>
      <c r="AH25" s="298"/>
      <c r="AI25" s="312" t="s">
        <v>135</v>
      </c>
      <c r="AJ25" s="312"/>
      <c r="AK25" s="329"/>
      <c r="AL25" s="87"/>
      <c r="AM25" s="87"/>
      <c r="AN25" s="338"/>
      <c r="AP25" s="83">
        <f>IF(M25=0,,"有")</f>
        <v>0</v>
      </c>
      <c r="CA25" s="368" t="s">
        <v>261</v>
      </c>
      <c r="CB25" s="370">
        <v>1182</v>
      </c>
      <c r="CC25" s="368" t="s">
        <v>41</v>
      </c>
      <c r="CD25" s="370"/>
      <c r="CE25" s="370"/>
      <c r="CF25" s="368"/>
    </row>
    <row r="26" spans="1:84" s="83" customFormat="1" ht="6" customHeight="1">
      <c r="A26" s="95"/>
      <c r="B26" s="95"/>
      <c r="C26" s="95"/>
      <c r="D26" s="95"/>
      <c r="E26" s="95"/>
      <c r="F26" s="95"/>
      <c r="G26" s="95"/>
      <c r="H26" s="95"/>
      <c r="I26" s="163"/>
      <c r="J26" s="169"/>
      <c r="K26" s="127"/>
      <c r="L26" s="183"/>
      <c r="M26" s="183"/>
      <c r="N26" s="183"/>
      <c r="O26" s="183"/>
      <c r="P26" s="183"/>
      <c r="Q26" s="183"/>
      <c r="R26" s="183"/>
      <c r="S26" s="183"/>
      <c r="T26" s="183"/>
      <c r="U26" s="183"/>
      <c r="V26" s="183"/>
      <c r="W26" s="183"/>
      <c r="X26" s="181"/>
      <c r="Y26" s="181"/>
      <c r="Z26" s="181"/>
      <c r="AA26" s="181"/>
      <c r="AB26" s="181"/>
      <c r="AC26" s="181"/>
      <c r="AD26" s="181"/>
      <c r="AE26" s="183"/>
      <c r="AF26" s="183"/>
      <c r="AG26" s="183"/>
      <c r="AH26" s="183"/>
      <c r="AI26" s="183"/>
      <c r="AJ26" s="183"/>
      <c r="AK26" s="183"/>
      <c r="AL26" s="183"/>
      <c r="AM26" s="183"/>
      <c r="CA26" s="368" t="s">
        <v>260</v>
      </c>
      <c r="CB26" s="370">
        <v>635</v>
      </c>
      <c r="CC26" s="368" t="s">
        <v>41</v>
      </c>
      <c r="CD26" s="370"/>
      <c r="CE26" s="370"/>
      <c r="CF26" s="368"/>
    </row>
    <row r="27" spans="1:84" ht="19.2" customHeight="1">
      <c r="A27" s="98" t="s">
        <v>246</v>
      </c>
      <c r="B27" s="95"/>
      <c r="C27" s="100"/>
      <c r="D27" s="95"/>
      <c r="E27" s="136"/>
      <c r="F27" s="95"/>
      <c r="G27" s="95"/>
      <c r="H27" s="95"/>
      <c r="I27" s="95"/>
      <c r="J27" s="170"/>
      <c r="K27" s="170"/>
      <c r="L27" s="170"/>
      <c r="M27" s="170"/>
      <c r="N27" s="170"/>
      <c r="O27" s="205"/>
      <c r="P27" s="216"/>
      <c r="Q27" s="223"/>
      <c r="R27" s="223"/>
      <c r="S27" s="170"/>
      <c r="T27" s="169"/>
      <c r="U27" s="170"/>
      <c r="V27" s="170"/>
      <c r="W27" s="100"/>
      <c r="X27" s="251" t="s">
        <v>227</v>
      </c>
      <c r="Y27" s="263"/>
      <c r="Z27" s="263"/>
      <c r="AA27" s="263"/>
      <c r="AB27" s="263"/>
      <c r="AC27" s="263"/>
      <c r="AD27" s="283"/>
      <c r="AE27" s="288" t="s">
        <v>203</v>
      </c>
      <c r="AF27" s="299"/>
      <c r="AG27" s="299"/>
      <c r="AH27" s="299"/>
      <c r="AI27" s="313"/>
      <c r="AJ27" s="321">
        <f>MIN(X28,ROUNDDOWN(H40/1000,0))</f>
        <v>0</v>
      </c>
      <c r="AK27" s="330"/>
      <c r="AL27" s="330"/>
      <c r="AM27" s="341" t="s">
        <v>44</v>
      </c>
      <c r="AN27" s="351"/>
      <c r="CA27" s="368" t="s">
        <v>259</v>
      </c>
      <c r="CB27" s="370">
        <v>115</v>
      </c>
      <c r="CC27" s="368" t="s">
        <v>41</v>
      </c>
      <c r="CD27" s="370"/>
      <c r="CE27" s="370">
        <v>200</v>
      </c>
      <c r="CF27" s="368" t="s">
        <v>66</v>
      </c>
    </row>
    <row r="28" spans="1:84" ht="14.25">
      <c r="A28" s="99" t="s">
        <v>249</v>
      </c>
      <c r="B28" s="95"/>
      <c r="C28" s="100"/>
      <c r="D28" s="95"/>
      <c r="E28" s="136"/>
      <c r="F28" s="95"/>
      <c r="G28" s="95"/>
      <c r="H28" s="95"/>
      <c r="I28" s="95"/>
      <c r="J28" s="170"/>
      <c r="K28" s="170"/>
      <c r="L28" s="170"/>
      <c r="M28" s="170"/>
      <c r="N28" s="170"/>
      <c r="O28" s="205"/>
      <c r="P28" s="216"/>
      <c r="Q28" s="223"/>
      <c r="R28" s="223"/>
      <c r="S28" s="170"/>
      <c r="T28" s="169"/>
      <c r="U28" s="170"/>
      <c r="V28" s="170"/>
      <c r="W28" s="247"/>
      <c r="X28" s="252"/>
      <c r="Y28" s="264"/>
      <c r="Z28" s="264"/>
      <c r="AA28" s="264"/>
      <c r="AB28" s="279" t="s">
        <v>44</v>
      </c>
      <c r="AC28" s="279"/>
      <c r="AD28" s="279"/>
      <c r="AE28" s="289" t="s">
        <v>160</v>
      </c>
      <c r="AF28" s="300"/>
      <c r="AG28" s="300"/>
      <c r="AH28" s="300"/>
      <c r="AI28" s="314"/>
      <c r="AJ28" s="322">
        <f>X28-AJ27</f>
        <v>0</v>
      </c>
      <c r="AK28" s="331"/>
      <c r="AL28" s="331"/>
      <c r="AM28" s="342" t="s">
        <v>44</v>
      </c>
      <c r="AN28" s="352"/>
      <c r="AW28" s="83"/>
      <c r="AY28" s="364" t="str">
        <f>IF(X28&gt;=AJ28,"○","！（補助上限額を超過しています）")</f>
        <v>○</v>
      </c>
      <c r="AZ28" s="365"/>
      <c r="BA28" s="365"/>
      <c r="BB28" s="365"/>
      <c r="BC28" s="365"/>
      <c r="BD28" s="365"/>
      <c r="BE28" s="365"/>
      <c r="BF28" s="365"/>
      <c r="BG28" s="365"/>
      <c r="BH28" s="365"/>
      <c r="BI28" s="365"/>
      <c r="BJ28" s="365"/>
      <c r="BK28" s="365"/>
      <c r="BL28" s="365"/>
      <c r="BM28" s="365"/>
      <c r="BN28" s="365"/>
      <c r="BO28" s="365"/>
      <c r="BP28" s="365"/>
      <c r="BQ28" s="365"/>
      <c r="BR28" s="365"/>
      <c r="BS28" s="365"/>
      <c r="BT28" s="365"/>
      <c r="BU28" s="366"/>
      <c r="CA28" s="368" t="s">
        <v>258</v>
      </c>
      <c r="CB28" s="370">
        <v>188</v>
      </c>
      <c r="CC28" s="368" t="s">
        <v>41</v>
      </c>
      <c r="CD28" s="370"/>
      <c r="CE28" s="370">
        <v>200</v>
      </c>
      <c r="CF28" s="368" t="s">
        <v>66</v>
      </c>
    </row>
    <row r="29" spans="1:84" ht="15" customHeight="1">
      <c r="A29" s="100" t="s">
        <v>25</v>
      </c>
      <c r="B29" s="95"/>
      <c r="C29" s="100"/>
      <c r="D29" s="95"/>
      <c r="E29" s="136"/>
      <c r="F29" s="95"/>
      <c r="G29" s="95"/>
      <c r="H29" s="95"/>
      <c r="I29" s="95"/>
      <c r="J29" s="170"/>
      <c r="K29" s="170"/>
      <c r="L29" s="170"/>
      <c r="M29" s="170"/>
      <c r="N29" s="170"/>
      <c r="O29" s="205"/>
      <c r="P29" s="216"/>
      <c r="Q29" s="223"/>
      <c r="R29" s="223"/>
      <c r="S29" s="170"/>
      <c r="T29" s="169"/>
      <c r="U29" s="170"/>
      <c r="V29" s="170"/>
      <c r="W29" s="247"/>
      <c r="X29" s="252"/>
      <c r="Y29" s="264"/>
      <c r="Z29" s="264"/>
      <c r="AA29" s="264"/>
      <c r="AB29" s="279"/>
      <c r="AC29" s="279"/>
      <c r="AD29" s="279"/>
      <c r="AE29" s="290"/>
      <c r="AF29" s="301"/>
      <c r="AG29" s="301"/>
      <c r="AH29" s="301"/>
      <c r="AI29" s="315"/>
      <c r="AJ29" s="321"/>
      <c r="AK29" s="330"/>
      <c r="AL29" s="330"/>
      <c r="AM29" s="340"/>
      <c r="AN29" s="350"/>
      <c r="CA29" s="368" t="s">
        <v>257</v>
      </c>
      <c r="CB29" s="370">
        <v>65</v>
      </c>
      <c r="CC29" s="368" t="s">
        <v>41</v>
      </c>
      <c r="CD29" s="370"/>
      <c r="CE29" s="370">
        <v>200</v>
      </c>
      <c r="CF29" s="368" t="s">
        <v>66</v>
      </c>
    </row>
    <row r="30" spans="1:84" ht="15" customHeight="1">
      <c r="A30" s="88" t="s">
        <v>117</v>
      </c>
      <c r="B30" s="112"/>
      <c r="C30" s="112"/>
      <c r="D30" s="112"/>
      <c r="E30" s="112"/>
      <c r="F30" s="112"/>
      <c r="G30" s="140"/>
      <c r="H30" s="112" t="s">
        <v>57</v>
      </c>
      <c r="I30" s="112"/>
      <c r="J30" s="112"/>
      <c r="K30" s="112"/>
      <c r="L30" s="112"/>
      <c r="M30" s="88" t="s">
        <v>207</v>
      </c>
      <c r="N30" s="112"/>
      <c r="O30" s="140"/>
      <c r="P30" s="88" t="s">
        <v>204</v>
      </c>
      <c r="Q30" s="112"/>
      <c r="R30" s="112"/>
      <c r="S30" s="112"/>
      <c r="T30" s="112"/>
      <c r="U30" s="112"/>
      <c r="V30" s="112"/>
      <c r="W30" s="112"/>
      <c r="X30" s="112"/>
      <c r="Y30" s="112"/>
      <c r="Z30" s="112"/>
      <c r="AA30" s="112"/>
      <c r="AB30" s="112"/>
      <c r="AC30" s="112"/>
      <c r="AD30" s="112"/>
      <c r="AE30" s="114"/>
      <c r="AF30" s="114"/>
      <c r="AG30" s="114"/>
      <c r="AH30" s="114"/>
      <c r="AI30" s="114"/>
      <c r="AJ30" s="114"/>
      <c r="AK30" s="114"/>
      <c r="AL30" s="114"/>
      <c r="AM30" s="114"/>
      <c r="AN30" s="132"/>
      <c r="CA30" s="368" t="s">
        <v>129</v>
      </c>
      <c r="CB30" s="370">
        <v>115</v>
      </c>
      <c r="CC30" s="368" t="s">
        <v>41</v>
      </c>
      <c r="CD30" s="370"/>
      <c r="CE30" s="370">
        <v>200</v>
      </c>
      <c r="CF30" s="368" t="s">
        <v>66</v>
      </c>
    </row>
    <row r="31" spans="1:84" ht="15" customHeight="1">
      <c r="A31" s="101"/>
      <c r="B31" s="120"/>
      <c r="C31" s="120"/>
      <c r="D31" s="120"/>
      <c r="E31" s="120"/>
      <c r="F31" s="120"/>
      <c r="G31" s="143"/>
      <c r="H31" s="153"/>
      <c r="I31" s="153"/>
      <c r="J31" s="153"/>
      <c r="K31" s="153"/>
      <c r="L31" s="153"/>
      <c r="M31" s="194"/>
      <c r="N31" s="199"/>
      <c r="O31" s="206"/>
      <c r="P31" s="217"/>
      <c r="Q31" s="224"/>
      <c r="R31" s="224"/>
      <c r="S31" s="224"/>
      <c r="T31" s="224"/>
      <c r="U31" s="224"/>
      <c r="V31" s="224"/>
      <c r="W31" s="224"/>
      <c r="X31" s="224"/>
      <c r="Y31" s="224"/>
      <c r="Z31" s="224"/>
      <c r="AA31" s="224"/>
      <c r="AB31" s="224"/>
      <c r="AC31" s="224"/>
      <c r="AD31" s="224"/>
      <c r="AE31" s="224"/>
      <c r="AF31" s="224"/>
      <c r="AG31" s="224"/>
      <c r="AH31" s="224"/>
      <c r="AI31" s="224"/>
      <c r="AJ31" s="224"/>
      <c r="AK31" s="224"/>
      <c r="AL31" s="224"/>
      <c r="AM31" s="224"/>
      <c r="AN31" s="353"/>
      <c r="CA31" s="368" t="s">
        <v>18</v>
      </c>
      <c r="CB31" s="370">
        <v>60</v>
      </c>
      <c r="CC31" s="368" t="s">
        <v>41</v>
      </c>
      <c r="CD31" s="370"/>
      <c r="CE31" s="370">
        <v>200</v>
      </c>
      <c r="CF31" s="368" t="s">
        <v>66</v>
      </c>
    </row>
    <row r="32" spans="1:84" ht="15" customHeight="1">
      <c r="A32" s="102"/>
      <c r="B32" s="121"/>
      <c r="C32" s="121"/>
      <c r="D32" s="121"/>
      <c r="E32" s="121"/>
      <c r="F32" s="121"/>
      <c r="G32" s="144"/>
      <c r="H32" s="154"/>
      <c r="I32" s="154"/>
      <c r="J32" s="154"/>
      <c r="K32" s="154"/>
      <c r="L32" s="154"/>
      <c r="M32" s="195"/>
      <c r="N32" s="200"/>
      <c r="O32" s="207"/>
      <c r="P32" s="218"/>
      <c r="Q32" s="225"/>
      <c r="R32" s="225"/>
      <c r="S32" s="225"/>
      <c r="T32" s="225"/>
      <c r="U32" s="225"/>
      <c r="V32" s="225"/>
      <c r="W32" s="225"/>
      <c r="X32" s="225"/>
      <c r="Y32" s="225"/>
      <c r="Z32" s="225"/>
      <c r="AA32" s="225"/>
      <c r="AB32" s="225"/>
      <c r="AC32" s="225"/>
      <c r="AD32" s="225"/>
      <c r="AE32" s="225"/>
      <c r="AF32" s="225"/>
      <c r="AG32" s="225"/>
      <c r="AH32" s="225"/>
      <c r="AI32" s="225"/>
      <c r="AJ32" s="225"/>
      <c r="AK32" s="225"/>
      <c r="AL32" s="225"/>
      <c r="AM32" s="225"/>
      <c r="AN32" s="354"/>
      <c r="CA32" s="368" t="s">
        <v>244</v>
      </c>
      <c r="CB32" s="370">
        <v>44</v>
      </c>
      <c r="CC32" s="368" t="s">
        <v>41</v>
      </c>
      <c r="CD32" s="370"/>
      <c r="CE32" s="370"/>
      <c r="CF32" s="368"/>
    </row>
    <row r="33" spans="1:85" ht="15" customHeight="1">
      <c r="A33" s="102"/>
      <c r="B33" s="121"/>
      <c r="C33" s="121"/>
      <c r="D33" s="121"/>
      <c r="E33" s="121"/>
      <c r="F33" s="121"/>
      <c r="G33" s="144"/>
      <c r="H33" s="154"/>
      <c r="I33" s="154"/>
      <c r="J33" s="154"/>
      <c r="K33" s="154"/>
      <c r="L33" s="154"/>
      <c r="M33" s="195"/>
      <c r="N33" s="200"/>
      <c r="O33" s="207"/>
      <c r="P33" s="218"/>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354"/>
      <c r="CA33" s="368" t="s">
        <v>256</v>
      </c>
      <c r="CB33" s="370">
        <v>46</v>
      </c>
      <c r="CC33" s="368" t="s">
        <v>41</v>
      </c>
      <c r="CD33" s="370"/>
      <c r="CE33" s="370"/>
      <c r="CF33" s="368"/>
    </row>
    <row r="34" spans="1:85" ht="15" customHeight="1">
      <c r="A34" s="102"/>
      <c r="B34" s="121"/>
      <c r="C34" s="121"/>
      <c r="D34" s="121"/>
      <c r="E34" s="121"/>
      <c r="F34" s="121"/>
      <c r="G34" s="144"/>
      <c r="H34" s="154"/>
      <c r="I34" s="154"/>
      <c r="J34" s="154"/>
      <c r="K34" s="154"/>
      <c r="L34" s="154"/>
      <c r="M34" s="195"/>
      <c r="N34" s="200"/>
      <c r="O34" s="207"/>
      <c r="P34" s="218"/>
      <c r="Q34" s="225"/>
      <c r="R34" s="225"/>
      <c r="S34" s="225"/>
      <c r="T34" s="225"/>
      <c r="U34" s="225"/>
      <c r="V34" s="225"/>
      <c r="W34" s="225"/>
      <c r="X34" s="225"/>
      <c r="Y34" s="225"/>
      <c r="Z34" s="225"/>
      <c r="AA34" s="225"/>
      <c r="AB34" s="225"/>
      <c r="AC34" s="225"/>
      <c r="AD34" s="225"/>
      <c r="AE34" s="225"/>
      <c r="AF34" s="225"/>
      <c r="AG34" s="225"/>
      <c r="AH34" s="225"/>
      <c r="AI34" s="225"/>
      <c r="AJ34" s="225"/>
      <c r="AK34" s="225"/>
      <c r="AL34" s="225"/>
      <c r="AM34" s="225"/>
      <c r="AN34" s="354"/>
      <c r="CA34" s="368" t="s">
        <v>10</v>
      </c>
      <c r="CB34" s="370">
        <v>44</v>
      </c>
      <c r="CC34" s="368" t="s">
        <v>41</v>
      </c>
      <c r="CD34" s="370"/>
      <c r="CE34" s="370">
        <v>200</v>
      </c>
      <c r="CF34" s="368" t="s">
        <v>66</v>
      </c>
    </row>
    <row r="35" spans="1:85" ht="15" customHeight="1">
      <c r="A35" s="102"/>
      <c r="B35" s="121"/>
      <c r="C35" s="121"/>
      <c r="D35" s="121"/>
      <c r="E35" s="121"/>
      <c r="F35" s="121"/>
      <c r="G35" s="144"/>
      <c r="H35" s="154"/>
      <c r="I35" s="154"/>
      <c r="J35" s="154"/>
      <c r="K35" s="154"/>
      <c r="L35" s="154"/>
      <c r="M35" s="195"/>
      <c r="N35" s="200"/>
      <c r="O35" s="207"/>
      <c r="P35" s="218"/>
      <c r="Q35" s="225"/>
      <c r="R35" s="225"/>
      <c r="S35" s="225"/>
      <c r="T35" s="225"/>
      <c r="U35" s="225"/>
      <c r="V35" s="225"/>
      <c r="W35" s="225"/>
      <c r="X35" s="225"/>
      <c r="Y35" s="225"/>
      <c r="Z35" s="225"/>
      <c r="AA35" s="225"/>
      <c r="AB35" s="225"/>
      <c r="AC35" s="225"/>
      <c r="AD35" s="225"/>
      <c r="AE35" s="225"/>
      <c r="AF35" s="225"/>
      <c r="AG35" s="225"/>
      <c r="AH35" s="225"/>
      <c r="AI35" s="225"/>
      <c r="AJ35" s="225"/>
      <c r="AK35" s="225"/>
      <c r="AL35" s="225"/>
      <c r="AM35" s="225"/>
      <c r="AN35" s="354"/>
      <c r="CA35" s="368"/>
      <c r="CB35" s="370"/>
      <c r="CC35" s="368"/>
      <c r="CD35" s="370"/>
      <c r="CE35" s="370"/>
      <c r="CF35" s="370"/>
    </row>
    <row r="36" spans="1:85" ht="15" customHeight="1">
      <c r="A36" s="102"/>
      <c r="B36" s="121"/>
      <c r="C36" s="121"/>
      <c r="D36" s="121"/>
      <c r="E36" s="121"/>
      <c r="F36" s="121"/>
      <c r="G36" s="144"/>
      <c r="H36" s="154"/>
      <c r="I36" s="154"/>
      <c r="J36" s="154"/>
      <c r="K36" s="154"/>
      <c r="L36" s="154"/>
      <c r="M36" s="195"/>
      <c r="N36" s="200"/>
      <c r="O36" s="207"/>
      <c r="P36" s="218"/>
      <c r="Q36" s="225"/>
      <c r="R36" s="225"/>
      <c r="S36" s="225"/>
      <c r="T36" s="225"/>
      <c r="U36" s="225"/>
      <c r="V36" s="225"/>
      <c r="W36" s="225"/>
      <c r="X36" s="225"/>
      <c r="Y36" s="225"/>
      <c r="Z36" s="225"/>
      <c r="AA36" s="225"/>
      <c r="AB36" s="225"/>
      <c r="AC36" s="225"/>
      <c r="AD36" s="225"/>
      <c r="AE36" s="225"/>
      <c r="AF36" s="225"/>
      <c r="AG36" s="225"/>
      <c r="AH36" s="225"/>
      <c r="AI36" s="225"/>
      <c r="AJ36" s="225"/>
      <c r="AK36" s="225"/>
      <c r="AL36" s="225"/>
      <c r="AM36" s="225"/>
      <c r="AN36" s="354"/>
      <c r="AV36" s="83"/>
      <c r="CA36" s="368"/>
      <c r="CB36" s="370"/>
      <c r="CC36" s="368"/>
      <c r="CD36" s="370"/>
      <c r="CE36" s="370"/>
      <c r="CF36" s="370"/>
    </row>
    <row r="37" spans="1:85" ht="15" customHeight="1">
      <c r="A37" s="102"/>
      <c r="B37" s="121"/>
      <c r="C37" s="121"/>
      <c r="D37" s="121"/>
      <c r="E37" s="121"/>
      <c r="F37" s="121"/>
      <c r="G37" s="144"/>
      <c r="H37" s="154"/>
      <c r="I37" s="154"/>
      <c r="J37" s="154"/>
      <c r="K37" s="154"/>
      <c r="L37" s="154"/>
      <c r="M37" s="195"/>
      <c r="N37" s="200"/>
      <c r="O37" s="207"/>
      <c r="P37" s="218"/>
      <c r="Q37" s="225"/>
      <c r="R37" s="225"/>
      <c r="S37" s="225"/>
      <c r="T37" s="225"/>
      <c r="U37" s="225"/>
      <c r="V37" s="225"/>
      <c r="W37" s="225"/>
      <c r="X37" s="225"/>
      <c r="Y37" s="225"/>
      <c r="Z37" s="225"/>
      <c r="AA37" s="225"/>
      <c r="AB37" s="225"/>
      <c r="AC37" s="225"/>
      <c r="AD37" s="225"/>
      <c r="AE37" s="225"/>
      <c r="AF37" s="225"/>
      <c r="AG37" s="225"/>
      <c r="AH37" s="225"/>
      <c r="AI37" s="225"/>
      <c r="AJ37" s="225"/>
      <c r="AK37" s="225"/>
      <c r="AL37" s="225"/>
      <c r="AM37" s="225"/>
      <c r="AN37" s="354"/>
      <c r="CA37" s="368"/>
      <c r="CB37" s="370"/>
      <c r="CC37" s="368"/>
      <c r="CD37" s="370"/>
      <c r="CE37" s="370"/>
      <c r="CF37" s="370"/>
    </row>
    <row r="38" spans="1:85" ht="15" customHeight="1">
      <c r="A38" s="102"/>
      <c r="B38" s="121"/>
      <c r="C38" s="121"/>
      <c r="D38" s="121"/>
      <c r="E38" s="121"/>
      <c r="F38" s="121"/>
      <c r="G38" s="144"/>
      <c r="H38" s="154"/>
      <c r="I38" s="154"/>
      <c r="J38" s="154"/>
      <c r="K38" s="154"/>
      <c r="L38" s="154"/>
      <c r="M38" s="195"/>
      <c r="N38" s="200"/>
      <c r="O38" s="207"/>
      <c r="P38" s="218"/>
      <c r="Q38" s="225"/>
      <c r="R38" s="225"/>
      <c r="S38" s="225"/>
      <c r="T38" s="225"/>
      <c r="U38" s="225"/>
      <c r="V38" s="225"/>
      <c r="W38" s="225"/>
      <c r="X38" s="225"/>
      <c r="Y38" s="225"/>
      <c r="Z38" s="225"/>
      <c r="AA38" s="225"/>
      <c r="AB38" s="225"/>
      <c r="AC38" s="225"/>
      <c r="AD38" s="225"/>
      <c r="AE38" s="225"/>
      <c r="AF38" s="225"/>
      <c r="AG38" s="225"/>
      <c r="AH38" s="225"/>
      <c r="AI38" s="225"/>
      <c r="AJ38" s="225"/>
      <c r="AK38" s="225"/>
      <c r="AL38" s="225"/>
      <c r="AM38" s="225"/>
      <c r="AN38" s="354"/>
      <c r="CA38" s="368"/>
      <c r="CB38" s="370"/>
      <c r="CC38" s="368"/>
      <c r="CD38" s="370"/>
      <c r="CE38" s="370"/>
      <c r="CF38" s="370"/>
    </row>
    <row r="39" spans="1:85" ht="15" customHeight="1">
      <c r="A39" s="103"/>
      <c r="B39" s="122"/>
      <c r="C39" s="122"/>
      <c r="D39" s="122"/>
      <c r="E39" s="122"/>
      <c r="F39" s="122"/>
      <c r="G39" s="145"/>
      <c r="H39" s="155"/>
      <c r="I39" s="155"/>
      <c r="J39" s="155"/>
      <c r="K39" s="155"/>
      <c r="L39" s="155"/>
      <c r="M39" s="196"/>
      <c r="N39" s="201"/>
      <c r="O39" s="208"/>
      <c r="P39" s="219"/>
      <c r="Q39" s="226"/>
      <c r="R39" s="226"/>
      <c r="S39" s="226"/>
      <c r="T39" s="226"/>
      <c r="U39" s="226"/>
      <c r="V39" s="226"/>
      <c r="W39" s="226"/>
      <c r="X39" s="226"/>
      <c r="Y39" s="226"/>
      <c r="Z39" s="226"/>
      <c r="AA39" s="226"/>
      <c r="AB39" s="226"/>
      <c r="AC39" s="226"/>
      <c r="AD39" s="226"/>
      <c r="AE39" s="226"/>
      <c r="AF39" s="226"/>
      <c r="AG39" s="226"/>
      <c r="AH39" s="226"/>
      <c r="AI39" s="226"/>
      <c r="AJ39" s="226"/>
      <c r="AK39" s="226"/>
      <c r="AL39" s="226"/>
      <c r="AM39" s="226"/>
      <c r="AN39" s="355"/>
      <c r="CA39" s="368"/>
      <c r="CB39" s="370"/>
      <c r="CC39" s="368"/>
      <c r="CD39" s="370"/>
      <c r="CE39" s="370"/>
      <c r="CF39" s="370"/>
      <c r="CG39" s="83"/>
    </row>
    <row r="40" spans="1:85" ht="15" customHeight="1">
      <c r="A40" s="104" t="s">
        <v>48</v>
      </c>
      <c r="B40" s="123"/>
      <c r="C40" s="123"/>
      <c r="D40" s="123"/>
      <c r="E40" s="123"/>
      <c r="F40" s="123"/>
      <c r="G40" s="146"/>
      <c r="H40" s="156">
        <f>SUM(H31:L39)</f>
        <v>0</v>
      </c>
      <c r="I40" s="156"/>
      <c r="J40" s="156"/>
      <c r="K40" s="156"/>
      <c r="L40" s="189"/>
      <c r="M40" s="197"/>
      <c r="N40" s="202"/>
      <c r="O40" s="202"/>
      <c r="P40" s="202"/>
      <c r="Q40" s="202"/>
      <c r="R40" s="202"/>
      <c r="S40" s="202"/>
      <c r="T40" s="202"/>
      <c r="U40" s="202"/>
      <c r="V40" s="202"/>
      <c r="W40" s="202"/>
      <c r="X40" s="202"/>
      <c r="Y40" s="202"/>
      <c r="Z40" s="202"/>
      <c r="AA40" s="202"/>
      <c r="AB40" s="202"/>
      <c r="AC40" s="202"/>
      <c r="AD40" s="202"/>
      <c r="AE40" s="202"/>
      <c r="AF40" s="202"/>
      <c r="AG40" s="202"/>
      <c r="AH40" s="202"/>
      <c r="AI40" s="202"/>
      <c r="AJ40" s="202"/>
      <c r="AK40" s="202"/>
      <c r="AL40" s="202"/>
      <c r="AM40" s="202"/>
      <c r="AN40" s="356"/>
      <c r="CA40" s="368"/>
      <c r="CB40" s="368"/>
      <c r="CC40" s="368"/>
      <c r="CD40" s="368"/>
      <c r="CE40" s="368"/>
      <c r="CF40" s="368"/>
    </row>
    <row r="41" spans="1:85" ht="15" customHeight="1">
      <c r="A41" s="105"/>
      <c r="B41" s="105"/>
      <c r="C41" s="105"/>
      <c r="D41" s="105"/>
      <c r="E41" s="137"/>
      <c r="F41" s="137"/>
      <c r="G41" s="137"/>
      <c r="H41" s="137"/>
      <c r="I41" s="137"/>
      <c r="J41" s="171"/>
      <c r="K41" s="171"/>
      <c r="L41" s="171"/>
      <c r="M41" s="171"/>
      <c r="N41" s="171"/>
      <c r="O41" s="209"/>
      <c r="P41" s="209"/>
      <c r="Q41" s="209"/>
      <c r="R41" s="209"/>
      <c r="S41" s="209"/>
      <c r="T41" s="209"/>
      <c r="U41" s="209"/>
      <c r="V41" s="209"/>
      <c r="W41" s="209"/>
      <c r="X41" s="209"/>
      <c r="Y41" s="209"/>
      <c r="Z41" s="209"/>
      <c r="AA41" s="209"/>
      <c r="AB41" s="209"/>
      <c r="AC41" s="209"/>
      <c r="AD41" s="209"/>
      <c r="AE41" s="209"/>
      <c r="AF41" s="209"/>
      <c r="AG41" s="209"/>
      <c r="AH41" s="308"/>
      <c r="AI41" s="209"/>
      <c r="AJ41" s="209"/>
      <c r="AK41" s="209"/>
      <c r="AL41" s="209"/>
      <c r="AM41" s="209"/>
      <c r="CA41" s="83"/>
      <c r="CB41" s="83"/>
      <c r="CC41" s="83"/>
      <c r="CD41" s="83"/>
      <c r="CE41" s="83"/>
      <c r="CF41" s="83"/>
      <c r="CG41" s="83"/>
    </row>
    <row r="42" spans="1:85" ht="23.4" customHeight="1">
      <c r="A42" s="106" t="s">
        <v>241</v>
      </c>
      <c r="B42" s="124"/>
      <c r="C42" s="124"/>
      <c r="D42" s="124"/>
      <c r="E42" s="138"/>
      <c r="F42" s="138"/>
      <c r="G42" s="138"/>
      <c r="H42" s="138"/>
      <c r="I42" s="138"/>
      <c r="J42" s="172"/>
      <c r="K42" s="172"/>
      <c r="L42" s="172"/>
      <c r="M42" s="172"/>
      <c r="N42" s="172"/>
      <c r="O42" s="210"/>
      <c r="P42" s="210"/>
      <c r="Q42" s="210"/>
      <c r="R42" s="210"/>
      <c r="S42" s="210"/>
      <c r="T42" s="209"/>
      <c r="U42" s="209"/>
      <c r="V42" s="209"/>
      <c r="W42" s="209"/>
      <c r="X42" s="253" t="s">
        <v>200</v>
      </c>
      <c r="Y42" s="265"/>
      <c r="Z42" s="265"/>
      <c r="AA42" s="265"/>
      <c r="AB42" s="265"/>
      <c r="AC42" s="265"/>
      <c r="AD42" s="265"/>
      <c r="AE42" s="291" t="s">
        <v>206</v>
      </c>
      <c r="AF42" s="302"/>
      <c r="AG42" s="302"/>
      <c r="AH42" s="309"/>
      <c r="AI42" s="316"/>
      <c r="AJ42" s="323">
        <f>MIN(X43,CB51)</f>
        <v>0</v>
      </c>
      <c r="AK42" s="332"/>
      <c r="AL42" s="332"/>
      <c r="AM42" s="343" t="s">
        <v>44</v>
      </c>
      <c r="AN42" s="357"/>
      <c r="CA42" s="83"/>
      <c r="CB42" s="83"/>
      <c r="CC42" s="83"/>
      <c r="CD42" s="83"/>
      <c r="CE42" s="83"/>
      <c r="CF42" s="83"/>
      <c r="CG42" s="83"/>
    </row>
    <row r="43" spans="1:85" s="83" customFormat="1" ht="19.5" customHeight="1">
      <c r="A43" s="97" t="s">
        <v>251</v>
      </c>
      <c r="B43" s="95"/>
      <c r="C43" s="95"/>
      <c r="D43" s="95"/>
      <c r="E43" s="95"/>
      <c r="F43" s="95"/>
      <c r="G43" s="95"/>
      <c r="H43" s="95"/>
      <c r="I43" s="163"/>
      <c r="J43" s="169"/>
      <c r="K43" s="95"/>
      <c r="L43" s="183"/>
      <c r="M43" s="183"/>
      <c r="N43" s="183"/>
      <c r="O43" s="183"/>
      <c r="P43" s="183"/>
      <c r="Q43" s="183"/>
      <c r="R43" s="183"/>
      <c r="S43" s="183"/>
      <c r="T43" s="183"/>
      <c r="U43" s="183"/>
      <c r="V43" s="183"/>
      <c r="W43" s="183"/>
      <c r="X43" s="254"/>
      <c r="Y43" s="266"/>
      <c r="Z43" s="266"/>
      <c r="AA43" s="266"/>
      <c r="AB43" s="230" t="s">
        <v>44</v>
      </c>
      <c r="AC43" s="230"/>
      <c r="AD43" s="230"/>
      <c r="AE43" s="292" t="s">
        <v>208</v>
      </c>
      <c r="AF43" s="303"/>
      <c r="AG43" s="303"/>
      <c r="AH43" s="303"/>
      <c r="AI43" s="317"/>
      <c r="AJ43" s="324">
        <f>IFERROR(X43-AJ42,"")</f>
        <v>0</v>
      </c>
      <c r="AK43" s="333"/>
      <c r="AL43" s="333"/>
      <c r="AM43" s="344" t="s">
        <v>44</v>
      </c>
      <c r="AN43" s="358"/>
      <c r="BZ43" s="83" t="s">
        <v>214</v>
      </c>
      <c r="CA43" s="83" t="s">
        <v>65</v>
      </c>
      <c r="CB43" s="371">
        <f>P22+X28+X43+X52</f>
        <v>0</v>
      </c>
      <c r="CF43" s="368" t="s">
        <v>107</v>
      </c>
    </row>
    <row r="44" spans="1:85" s="83" customFormat="1" ht="15.75" customHeight="1">
      <c r="A44" s="107" t="s">
        <v>250</v>
      </c>
      <c r="B44" s="125"/>
      <c r="C44" s="125"/>
      <c r="D44" s="125"/>
      <c r="E44" s="125"/>
      <c r="F44" s="125"/>
      <c r="G44" s="125"/>
      <c r="H44" s="125"/>
      <c r="I44" s="125"/>
      <c r="J44" s="125"/>
      <c r="K44" s="125"/>
      <c r="L44" s="125"/>
      <c r="M44" s="125"/>
      <c r="N44" s="125"/>
      <c r="O44" s="125"/>
      <c r="P44" s="125"/>
      <c r="Q44" s="125"/>
      <c r="R44" s="125"/>
      <c r="S44" s="125"/>
      <c r="T44" s="125"/>
      <c r="U44" s="125"/>
      <c r="V44" s="125"/>
      <c r="W44" s="248"/>
      <c r="X44" s="255">
        <v>2000</v>
      </c>
      <c r="Y44" s="255"/>
      <c r="Z44" s="255"/>
      <c r="AA44" s="182" t="s">
        <v>46</v>
      </c>
      <c r="AB44" s="280"/>
      <c r="AC44" s="96" t="s">
        <v>55</v>
      </c>
      <c r="AD44" s="118"/>
      <c r="AE44" s="118"/>
      <c r="AF44" s="118"/>
      <c r="AG44" s="118"/>
      <c r="AH44" s="118"/>
      <c r="AI44" s="229"/>
      <c r="AJ44" s="180"/>
      <c r="AK44" s="190"/>
      <c r="AL44" s="190"/>
      <c r="AM44" s="295" t="s">
        <v>45</v>
      </c>
      <c r="AN44" s="305"/>
      <c r="BZ44" s="83" t="s">
        <v>16</v>
      </c>
      <c r="CA44" s="83" t="s">
        <v>91</v>
      </c>
      <c r="CF44" s="368" t="s">
        <v>14</v>
      </c>
    </row>
    <row r="45" spans="1:85" s="83" customFormat="1" ht="15.75" customHeight="1">
      <c r="A45" s="107" t="s">
        <v>18</v>
      </c>
      <c r="B45" s="125"/>
      <c r="C45" s="125"/>
      <c r="D45" s="125"/>
      <c r="E45" s="125"/>
      <c r="F45" s="125"/>
      <c r="G45" s="125"/>
      <c r="H45" s="125"/>
      <c r="I45" s="125"/>
      <c r="J45" s="125"/>
      <c r="K45" s="125"/>
      <c r="L45" s="125"/>
      <c r="M45" s="125"/>
      <c r="N45" s="125"/>
      <c r="O45" s="125"/>
      <c r="P45" s="125"/>
      <c r="Q45" s="125"/>
      <c r="R45" s="125"/>
      <c r="S45" s="125"/>
      <c r="T45" s="125"/>
      <c r="U45" s="125"/>
      <c r="V45" s="125"/>
      <c r="W45" s="248"/>
      <c r="X45" s="255">
        <v>1500</v>
      </c>
      <c r="Y45" s="255"/>
      <c r="Z45" s="255"/>
      <c r="AA45" s="182" t="s">
        <v>46</v>
      </c>
      <c r="AB45" s="280"/>
      <c r="AC45" s="96" t="s">
        <v>55</v>
      </c>
      <c r="AD45" s="118"/>
      <c r="AE45" s="118"/>
      <c r="AF45" s="118"/>
      <c r="AG45" s="118"/>
      <c r="AH45" s="118"/>
      <c r="AI45" s="229"/>
      <c r="AJ45" s="180"/>
      <c r="AK45" s="190"/>
      <c r="AL45" s="190"/>
      <c r="AM45" s="345" t="s">
        <v>45</v>
      </c>
      <c r="AN45" s="359"/>
      <c r="BZ45" s="83" t="s">
        <v>170</v>
      </c>
      <c r="CA45" s="83" t="s">
        <v>230</v>
      </c>
      <c r="CF45" s="368" t="s">
        <v>118</v>
      </c>
    </row>
    <row r="46" spans="1:85" s="83" customFormat="1" ht="15.75" customHeight="1">
      <c r="A46" s="108" t="s">
        <v>10</v>
      </c>
      <c r="B46" s="126"/>
      <c r="C46" s="126"/>
      <c r="D46" s="126"/>
      <c r="E46" s="126"/>
      <c r="F46" s="126"/>
      <c r="G46" s="126"/>
      <c r="H46" s="126"/>
      <c r="I46" s="126"/>
      <c r="J46" s="126"/>
      <c r="K46" s="126"/>
      <c r="L46" s="126"/>
      <c r="M46" s="126"/>
      <c r="N46" s="126"/>
      <c r="O46" s="126"/>
      <c r="P46" s="126"/>
      <c r="Q46" s="126"/>
      <c r="R46" s="126"/>
      <c r="S46" s="126"/>
      <c r="T46" s="126"/>
      <c r="U46" s="126"/>
      <c r="V46" s="126"/>
      <c r="W46" s="249"/>
      <c r="X46" s="255">
        <v>2500</v>
      </c>
      <c r="Y46" s="255"/>
      <c r="Z46" s="255"/>
      <c r="AA46" s="182" t="s">
        <v>46</v>
      </c>
      <c r="AB46" s="280"/>
      <c r="AC46" s="96" t="s">
        <v>55</v>
      </c>
      <c r="AD46" s="118"/>
      <c r="AE46" s="118"/>
      <c r="AF46" s="118"/>
      <c r="AG46" s="118"/>
      <c r="AH46" s="118"/>
      <c r="AI46" s="229"/>
      <c r="AJ46" s="180"/>
      <c r="AK46" s="190"/>
      <c r="AL46" s="190"/>
      <c r="AM46" s="295" t="s">
        <v>45</v>
      </c>
      <c r="AN46" s="305"/>
      <c r="BZ46" s="83" t="s">
        <v>13</v>
      </c>
      <c r="CA46" s="83" t="s">
        <v>126</v>
      </c>
      <c r="CF46" s="368" t="s">
        <v>33</v>
      </c>
    </row>
    <row r="47" spans="1:85" s="83" customFormat="1" ht="15.75" customHeight="1">
      <c r="A47" s="105"/>
      <c r="B47" s="105"/>
      <c r="C47" s="105"/>
      <c r="D47" s="105"/>
      <c r="E47" s="137"/>
      <c r="F47" s="137"/>
      <c r="G47" s="137"/>
      <c r="H47" s="137"/>
      <c r="I47" s="137"/>
      <c r="J47" s="171"/>
      <c r="K47" s="171"/>
      <c r="L47" s="171"/>
      <c r="M47" s="171"/>
      <c r="N47" s="171"/>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c r="AM47" s="209"/>
      <c r="AN47" s="209"/>
      <c r="AO47" s="209"/>
      <c r="BZ47" s="83" t="s">
        <v>71</v>
      </c>
      <c r="CA47" s="83" t="s">
        <v>53</v>
      </c>
      <c r="CF47" s="368" t="s">
        <v>119</v>
      </c>
    </row>
    <row r="48" spans="1:85" s="83" customFormat="1" ht="15.75" customHeight="1">
      <c r="A48" s="105"/>
      <c r="B48" s="105"/>
      <c r="C48" s="105"/>
      <c r="D48" s="105"/>
      <c r="E48" s="137"/>
      <c r="F48" s="137"/>
      <c r="G48" s="137"/>
      <c r="H48" s="137"/>
      <c r="I48" s="137"/>
      <c r="J48" s="171"/>
      <c r="K48" s="171"/>
      <c r="L48" s="171"/>
      <c r="M48" s="171"/>
      <c r="N48" s="171"/>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c r="AL48" s="209"/>
      <c r="AM48" s="209"/>
      <c r="AN48" s="209"/>
      <c r="AO48" s="209"/>
      <c r="BZ48" s="83" t="s">
        <v>215</v>
      </c>
      <c r="CA48" s="83" t="s">
        <v>231</v>
      </c>
      <c r="CF48" s="368" t="s">
        <v>120</v>
      </c>
    </row>
    <row r="49" spans="1:85" s="83" customFormat="1" ht="15.75" customHeight="1">
      <c r="A49" s="105"/>
      <c r="B49" s="105"/>
      <c r="C49" s="105"/>
      <c r="D49" s="105"/>
      <c r="E49" s="137"/>
      <c r="F49" s="137"/>
      <c r="G49" s="137"/>
      <c r="H49" s="137"/>
      <c r="I49" s="137"/>
      <c r="J49" s="171"/>
      <c r="K49" s="171"/>
      <c r="L49" s="171"/>
      <c r="M49" s="171"/>
      <c r="N49" s="171"/>
      <c r="O49" s="209"/>
      <c r="P49" s="209"/>
      <c r="Q49" s="209"/>
      <c r="R49" s="209"/>
      <c r="S49" s="209"/>
      <c r="T49" s="209"/>
      <c r="U49" s="209"/>
      <c r="V49" s="209"/>
      <c r="W49" s="209"/>
      <c r="X49" s="209"/>
      <c r="Y49" s="209"/>
      <c r="Z49" s="209"/>
      <c r="AA49" s="209"/>
      <c r="AB49" s="209"/>
      <c r="AC49" s="209"/>
      <c r="AD49" s="209"/>
      <c r="AE49" s="209"/>
      <c r="AF49" s="209"/>
      <c r="AG49" s="209"/>
      <c r="AH49" s="209"/>
      <c r="AI49" s="209"/>
      <c r="AJ49" s="209"/>
      <c r="AK49" s="209"/>
      <c r="AL49" s="209"/>
      <c r="AM49" s="209"/>
      <c r="AN49" s="209"/>
      <c r="AO49" s="209"/>
      <c r="BZ49" s="83" t="s">
        <v>216</v>
      </c>
      <c r="CA49" s="83" t="s">
        <v>232</v>
      </c>
      <c r="CF49" s="368" t="s">
        <v>121</v>
      </c>
    </row>
    <row r="50" spans="1:85" s="83" customFormat="1" ht="6" customHeight="1">
      <c r="A50" s="95"/>
      <c r="B50" s="95"/>
      <c r="C50" s="95"/>
      <c r="D50" s="95"/>
      <c r="E50" s="95"/>
      <c r="F50" s="95"/>
      <c r="G50" s="95"/>
      <c r="H50" s="95"/>
      <c r="I50" s="163"/>
      <c r="J50" s="169"/>
      <c r="K50" s="127"/>
      <c r="L50" s="183"/>
      <c r="M50" s="183"/>
      <c r="N50" s="183"/>
      <c r="O50" s="183"/>
      <c r="P50" s="183"/>
      <c r="Q50" s="183"/>
      <c r="R50" s="183"/>
      <c r="S50" s="183"/>
      <c r="T50" s="183"/>
      <c r="U50" s="183"/>
      <c r="V50" s="183"/>
      <c r="W50" s="183"/>
      <c r="X50" s="183"/>
      <c r="Y50" s="183"/>
      <c r="Z50" s="183"/>
      <c r="AA50" s="183"/>
      <c r="AB50" s="183"/>
      <c r="AC50" s="183"/>
      <c r="AD50" s="183"/>
      <c r="AE50" s="183"/>
      <c r="AF50" s="183"/>
      <c r="AG50" s="183"/>
      <c r="AH50" s="183"/>
      <c r="AI50" s="183"/>
      <c r="AJ50" s="183"/>
      <c r="AK50" s="183"/>
      <c r="AL50" s="183"/>
      <c r="AM50" s="183"/>
      <c r="BZ50" s="83" t="s">
        <v>172</v>
      </c>
      <c r="CA50" s="42" t="s">
        <v>234</v>
      </c>
      <c r="CB50" s="42"/>
      <c r="CC50" s="42"/>
      <c r="CD50" s="42"/>
      <c r="CE50" s="42"/>
      <c r="CF50" s="368" t="s">
        <v>122</v>
      </c>
      <c r="CG50" s="42"/>
    </row>
    <row r="51" spans="1:85" s="83" customFormat="1" ht="19.5" customHeight="1">
      <c r="A51" s="106" t="s">
        <v>196</v>
      </c>
      <c r="B51" s="127"/>
      <c r="C51" s="95"/>
      <c r="D51" s="95"/>
      <c r="E51" s="95"/>
      <c r="F51" s="95"/>
      <c r="G51" s="95"/>
      <c r="H51" s="95"/>
      <c r="I51" s="163"/>
      <c r="J51" s="169"/>
      <c r="K51" s="127"/>
      <c r="L51" s="183"/>
      <c r="M51" s="183"/>
      <c r="N51" s="183"/>
      <c r="O51" s="211"/>
      <c r="P51" s="211"/>
      <c r="Q51" s="211"/>
      <c r="R51" s="211"/>
      <c r="S51" s="211"/>
      <c r="T51" s="237"/>
      <c r="U51" s="237"/>
      <c r="V51" s="237"/>
      <c r="W51" s="237"/>
      <c r="X51" s="251" t="s">
        <v>228</v>
      </c>
      <c r="Y51" s="263"/>
      <c r="Z51" s="263"/>
      <c r="AA51" s="263"/>
      <c r="AB51" s="263"/>
      <c r="AC51" s="263"/>
      <c r="AD51" s="283"/>
      <c r="AE51" s="89" t="s">
        <v>93</v>
      </c>
      <c r="AF51" s="113"/>
      <c r="AG51" s="113"/>
      <c r="AH51" s="113"/>
      <c r="AI51" s="131"/>
      <c r="AJ51" s="325">
        <f>MIN(X52,ROUNDDOWN(H64/1000,0))</f>
        <v>0</v>
      </c>
      <c r="AK51" s="334"/>
      <c r="AL51" s="334"/>
      <c r="AM51" s="341" t="s">
        <v>44</v>
      </c>
      <c r="AN51" s="360"/>
      <c r="BZ51" s="83" t="s">
        <v>219</v>
      </c>
      <c r="CA51" s="42" t="s">
        <v>235</v>
      </c>
      <c r="CB51" s="42">
        <f>IF(H10=A45,ROUNDDOWN(X45*AJ45/1000,0),IF(H10=A46,ROUNDDOWN(X46*AJ46/1000,0),IF(NOT(OR(H10=A45,H10=A46)),ROUNDDOWN(X44*AJ44/1000,0))))</f>
        <v>0</v>
      </c>
      <c r="CC51" s="42"/>
      <c r="CD51" s="42"/>
      <c r="CE51" s="42"/>
      <c r="CF51" s="368" t="s">
        <v>68</v>
      </c>
      <c r="CG51" s="42"/>
    </row>
    <row r="52" spans="1:85" s="83" customFormat="1" ht="14.25">
      <c r="A52" s="97" t="s">
        <v>252</v>
      </c>
      <c r="B52" s="128"/>
      <c r="C52" s="95"/>
      <c r="D52" s="95"/>
      <c r="E52" s="95"/>
      <c r="F52" s="95"/>
      <c r="G52" s="95"/>
      <c r="H52" s="95"/>
      <c r="I52" s="95"/>
      <c r="J52" s="95"/>
      <c r="K52" s="95"/>
      <c r="L52" s="95"/>
      <c r="M52" s="95"/>
      <c r="N52" s="95"/>
      <c r="O52" s="95"/>
      <c r="P52" s="95"/>
      <c r="Q52" s="95"/>
      <c r="R52" s="95"/>
      <c r="S52" s="95"/>
      <c r="T52" s="95"/>
      <c r="U52" s="95"/>
      <c r="V52" s="95"/>
      <c r="W52" s="95"/>
      <c r="X52" s="256"/>
      <c r="Y52" s="267"/>
      <c r="Z52" s="267"/>
      <c r="AA52" s="267"/>
      <c r="AB52" s="247" t="s">
        <v>44</v>
      </c>
      <c r="AC52" s="247"/>
      <c r="AD52" s="247"/>
      <c r="AE52" s="293" t="s">
        <v>210</v>
      </c>
      <c r="AF52" s="304"/>
      <c r="AG52" s="304"/>
      <c r="AH52" s="304"/>
      <c r="AI52" s="318"/>
      <c r="AJ52" s="326">
        <f>X52-AJ51</f>
        <v>0</v>
      </c>
      <c r="AK52" s="335"/>
      <c r="AL52" s="335"/>
      <c r="AM52" s="342" t="s">
        <v>44</v>
      </c>
      <c r="AN52" s="352"/>
      <c r="AY52" s="364" t="str">
        <f>IF(X52&gt;=AJ52,"○","！（補助上限額を超過しています）")</f>
        <v>○</v>
      </c>
      <c r="AZ52" s="365"/>
      <c r="BA52" s="365"/>
      <c r="BB52" s="365"/>
      <c r="BC52" s="365"/>
      <c r="BD52" s="365"/>
      <c r="BE52" s="365"/>
      <c r="BF52" s="365"/>
      <c r="BG52" s="365"/>
      <c r="BH52" s="365"/>
      <c r="BI52" s="365"/>
      <c r="BJ52" s="365"/>
      <c r="BK52" s="365"/>
      <c r="BL52" s="365"/>
      <c r="BM52" s="365"/>
      <c r="BN52" s="365"/>
      <c r="BO52" s="365"/>
      <c r="BP52" s="365"/>
      <c r="BQ52" s="365"/>
      <c r="BR52" s="365"/>
      <c r="BS52" s="365"/>
      <c r="BT52" s="365"/>
      <c r="BU52" s="366"/>
      <c r="BZ52" s="83" t="s">
        <v>229</v>
      </c>
      <c r="CA52" s="42" t="s">
        <v>236</v>
      </c>
      <c r="CB52" s="42"/>
      <c r="CC52" s="42"/>
      <c r="CD52" s="42"/>
      <c r="CE52" s="42"/>
      <c r="CF52" s="42"/>
      <c r="CG52" s="42"/>
    </row>
    <row r="53" spans="1:85" s="83" customFormat="1" ht="13.5" customHeight="1">
      <c r="A53" s="100" t="s">
        <v>127</v>
      </c>
      <c r="B53" s="95"/>
      <c r="C53" s="95"/>
      <c r="D53" s="95"/>
      <c r="E53" s="95"/>
      <c r="F53" s="95"/>
      <c r="G53" s="95"/>
      <c r="H53" s="95"/>
      <c r="I53" s="95"/>
      <c r="J53" s="95"/>
      <c r="K53" s="95"/>
      <c r="L53" s="95"/>
      <c r="M53" s="95"/>
      <c r="N53" s="95"/>
      <c r="O53" s="95"/>
      <c r="P53" s="95"/>
      <c r="Q53" s="95"/>
      <c r="R53" s="95"/>
      <c r="S53" s="95"/>
      <c r="T53" s="95"/>
      <c r="U53" s="95"/>
      <c r="V53" s="95"/>
      <c r="W53" s="95"/>
      <c r="X53" s="257"/>
      <c r="Y53" s="268"/>
      <c r="Z53" s="268"/>
      <c r="AA53" s="268"/>
      <c r="AB53" s="281"/>
      <c r="AC53" s="281"/>
      <c r="AD53" s="281"/>
      <c r="AE53" s="294"/>
      <c r="AF53" s="299"/>
      <c r="AG53" s="299"/>
      <c r="AH53" s="299"/>
      <c r="AI53" s="313"/>
      <c r="AJ53" s="327"/>
      <c r="AK53" s="336"/>
      <c r="AL53" s="336"/>
      <c r="AM53" s="340"/>
      <c r="AN53" s="350"/>
      <c r="AU53" s="363"/>
      <c r="CA53" s="42"/>
      <c r="CB53" s="42"/>
      <c r="CC53" s="42"/>
      <c r="CD53" s="42"/>
      <c r="CE53" s="42"/>
      <c r="CF53" s="42"/>
      <c r="CG53" s="42"/>
    </row>
    <row r="54" spans="1:85" ht="15" customHeight="1">
      <c r="A54" s="88" t="s">
        <v>117</v>
      </c>
      <c r="B54" s="112"/>
      <c r="C54" s="112"/>
      <c r="D54" s="112"/>
      <c r="E54" s="112"/>
      <c r="F54" s="112"/>
      <c r="G54" s="140"/>
      <c r="H54" s="112" t="s">
        <v>57</v>
      </c>
      <c r="I54" s="112"/>
      <c r="J54" s="112"/>
      <c r="K54" s="112"/>
      <c r="L54" s="112"/>
      <c r="M54" s="88" t="s">
        <v>207</v>
      </c>
      <c r="N54" s="112"/>
      <c r="O54" s="140"/>
      <c r="P54" s="112" t="s">
        <v>204</v>
      </c>
      <c r="Q54" s="112"/>
      <c r="R54" s="112"/>
      <c r="S54" s="112"/>
      <c r="T54" s="112"/>
      <c r="U54" s="112"/>
      <c r="V54" s="112"/>
      <c r="W54" s="112"/>
      <c r="X54" s="112"/>
      <c r="Y54" s="112"/>
      <c r="Z54" s="112"/>
      <c r="AA54" s="112"/>
      <c r="AB54" s="112"/>
      <c r="AC54" s="112"/>
      <c r="AD54" s="112"/>
      <c r="AE54" s="114"/>
      <c r="AF54" s="114"/>
      <c r="AG54" s="114"/>
      <c r="AH54" s="114"/>
      <c r="AI54" s="114"/>
      <c r="AJ54" s="114"/>
      <c r="AK54" s="114"/>
      <c r="AL54" s="114"/>
      <c r="AM54" s="114"/>
      <c r="AN54" s="132"/>
    </row>
    <row r="55" spans="1:85" ht="15" customHeight="1">
      <c r="A55" s="101"/>
      <c r="B55" s="120"/>
      <c r="C55" s="120"/>
      <c r="D55" s="120"/>
      <c r="E55" s="120"/>
      <c r="F55" s="120"/>
      <c r="G55" s="143"/>
      <c r="H55" s="153"/>
      <c r="I55" s="153"/>
      <c r="J55" s="153"/>
      <c r="K55" s="153"/>
      <c r="L55" s="153"/>
      <c r="M55" s="194"/>
      <c r="N55" s="199"/>
      <c r="O55" s="206"/>
      <c r="P55" s="220"/>
      <c r="Q55" s="227"/>
      <c r="R55" s="227"/>
      <c r="S55" s="227"/>
      <c r="T55" s="227"/>
      <c r="U55" s="227"/>
      <c r="V55" s="227"/>
      <c r="W55" s="227"/>
      <c r="X55" s="227"/>
      <c r="Y55" s="227"/>
      <c r="Z55" s="227"/>
      <c r="AA55" s="227"/>
      <c r="AB55" s="227"/>
      <c r="AC55" s="227"/>
      <c r="AD55" s="227"/>
      <c r="AE55" s="227"/>
      <c r="AF55" s="227"/>
      <c r="AG55" s="227"/>
      <c r="AH55" s="227"/>
      <c r="AI55" s="227"/>
      <c r="AJ55" s="227"/>
      <c r="AK55" s="227"/>
      <c r="AL55" s="227"/>
      <c r="AM55" s="227"/>
      <c r="AN55" s="361"/>
    </row>
    <row r="56" spans="1:85" ht="15" customHeight="1">
      <c r="A56" s="102"/>
      <c r="B56" s="121"/>
      <c r="C56" s="121"/>
      <c r="D56" s="121"/>
      <c r="E56" s="121"/>
      <c r="F56" s="121"/>
      <c r="G56" s="144"/>
      <c r="H56" s="154"/>
      <c r="I56" s="154"/>
      <c r="J56" s="154"/>
      <c r="K56" s="154"/>
      <c r="L56" s="154"/>
      <c r="M56" s="195"/>
      <c r="N56" s="200"/>
      <c r="O56" s="207"/>
      <c r="P56" s="218"/>
      <c r="Q56" s="225"/>
      <c r="R56" s="225"/>
      <c r="S56" s="225"/>
      <c r="T56" s="225"/>
      <c r="U56" s="225"/>
      <c r="V56" s="225"/>
      <c r="W56" s="225"/>
      <c r="X56" s="225"/>
      <c r="Y56" s="225"/>
      <c r="Z56" s="225"/>
      <c r="AA56" s="225"/>
      <c r="AB56" s="225"/>
      <c r="AC56" s="225"/>
      <c r="AD56" s="225"/>
      <c r="AE56" s="225"/>
      <c r="AF56" s="225"/>
      <c r="AG56" s="225"/>
      <c r="AH56" s="225"/>
      <c r="AI56" s="225"/>
      <c r="AJ56" s="225"/>
      <c r="AK56" s="225"/>
      <c r="AL56" s="225"/>
      <c r="AM56" s="225"/>
      <c r="AN56" s="354"/>
    </row>
    <row r="57" spans="1:85" ht="15" customHeight="1">
      <c r="A57" s="102"/>
      <c r="B57" s="121"/>
      <c r="C57" s="121"/>
      <c r="D57" s="121"/>
      <c r="E57" s="121"/>
      <c r="F57" s="121"/>
      <c r="G57" s="144"/>
      <c r="H57" s="154"/>
      <c r="I57" s="154"/>
      <c r="J57" s="154"/>
      <c r="K57" s="154"/>
      <c r="L57" s="154"/>
      <c r="M57" s="195"/>
      <c r="N57" s="200"/>
      <c r="O57" s="207"/>
      <c r="P57" s="218"/>
      <c r="Q57" s="225"/>
      <c r="R57" s="225"/>
      <c r="S57" s="225"/>
      <c r="T57" s="225"/>
      <c r="U57" s="225"/>
      <c r="V57" s="225"/>
      <c r="W57" s="225"/>
      <c r="X57" s="225"/>
      <c r="Y57" s="225"/>
      <c r="Z57" s="225"/>
      <c r="AA57" s="225"/>
      <c r="AB57" s="225"/>
      <c r="AC57" s="225"/>
      <c r="AD57" s="225"/>
      <c r="AE57" s="225"/>
      <c r="AF57" s="225"/>
      <c r="AG57" s="225"/>
      <c r="AH57" s="225"/>
      <c r="AI57" s="225"/>
      <c r="AJ57" s="225"/>
      <c r="AK57" s="225"/>
      <c r="AL57" s="225"/>
      <c r="AM57" s="225"/>
      <c r="AN57" s="354"/>
      <c r="BZ57" s="83" t="s">
        <v>16</v>
      </c>
      <c r="CA57" s="83" t="s">
        <v>91</v>
      </c>
    </row>
    <row r="58" spans="1:85" ht="15" customHeight="1">
      <c r="A58" s="102"/>
      <c r="B58" s="121"/>
      <c r="C58" s="121"/>
      <c r="D58" s="121"/>
      <c r="E58" s="121"/>
      <c r="F58" s="121"/>
      <c r="G58" s="144"/>
      <c r="H58" s="154"/>
      <c r="I58" s="154"/>
      <c r="J58" s="154"/>
      <c r="K58" s="154"/>
      <c r="L58" s="154"/>
      <c r="M58" s="195"/>
      <c r="N58" s="200"/>
      <c r="O58" s="207"/>
      <c r="P58" s="218"/>
      <c r="Q58" s="225"/>
      <c r="R58" s="225"/>
      <c r="S58" s="225"/>
      <c r="T58" s="225"/>
      <c r="U58" s="225"/>
      <c r="V58" s="225"/>
      <c r="W58" s="225"/>
      <c r="X58" s="225"/>
      <c r="Y58" s="225"/>
      <c r="Z58" s="225"/>
      <c r="AA58" s="225"/>
      <c r="AB58" s="225"/>
      <c r="AC58" s="225"/>
      <c r="AD58" s="225"/>
      <c r="AE58" s="225"/>
      <c r="AF58" s="225"/>
      <c r="AG58" s="225"/>
      <c r="AH58" s="225"/>
      <c r="AI58" s="225"/>
      <c r="AJ58" s="225"/>
      <c r="AK58" s="225"/>
      <c r="AL58" s="225"/>
      <c r="AM58" s="225"/>
      <c r="AN58" s="354"/>
      <c r="BZ58" s="83" t="s">
        <v>170</v>
      </c>
      <c r="CA58" s="83" t="s">
        <v>230</v>
      </c>
    </row>
    <row r="59" spans="1:85" ht="15" customHeight="1">
      <c r="A59" s="102"/>
      <c r="B59" s="121"/>
      <c r="C59" s="121"/>
      <c r="D59" s="121"/>
      <c r="E59" s="121"/>
      <c r="F59" s="121"/>
      <c r="G59" s="144"/>
      <c r="H59" s="154"/>
      <c r="I59" s="154"/>
      <c r="J59" s="154"/>
      <c r="K59" s="154"/>
      <c r="L59" s="154"/>
      <c r="M59" s="195"/>
      <c r="N59" s="200"/>
      <c r="O59" s="207"/>
      <c r="P59" s="218"/>
      <c r="Q59" s="225"/>
      <c r="R59" s="225"/>
      <c r="S59" s="225"/>
      <c r="T59" s="225"/>
      <c r="U59" s="225"/>
      <c r="V59" s="225"/>
      <c r="W59" s="225"/>
      <c r="X59" s="225"/>
      <c r="Y59" s="225"/>
      <c r="Z59" s="225"/>
      <c r="AA59" s="225"/>
      <c r="AB59" s="225"/>
      <c r="AC59" s="225"/>
      <c r="AD59" s="225"/>
      <c r="AE59" s="225"/>
      <c r="AF59" s="225"/>
      <c r="AG59" s="225"/>
      <c r="AH59" s="225"/>
      <c r="AI59" s="225"/>
      <c r="AJ59" s="225"/>
      <c r="AK59" s="225"/>
      <c r="AL59" s="225"/>
      <c r="AM59" s="225"/>
      <c r="AN59" s="354"/>
      <c r="BZ59" s="83" t="s">
        <v>13</v>
      </c>
      <c r="CA59" s="83" t="s">
        <v>126</v>
      </c>
    </row>
    <row r="60" spans="1:85" ht="15" customHeight="1">
      <c r="A60" s="102"/>
      <c r="B60" s="121"/>
      <c r="C60" s="121"/>
      <c r="D60" s="121"/>
      <c r="E60" s="121"/>
      <c r="F60" s="121"/>
      <c r="G60" s="144"/>
      <c r="H60" s="154"/>
      <c r="I60" s="154"/>
      <c r="J60" s="154"/>
      <c r="K60" s="154"/>
      <c r="L60" s="154"/>
      <c r="M60" s="195"/>
      <c r="N60" s="200"/>
      <c r="O60" s="207"/>
      <c r="P60" s="218"/>
      <c r="Q60" s="225"/>
      <c r="R60" s="225"/>
      <c r="S60" s="225"/>
      <c r="T60" s="225"/>
      <c r="U60" s="225"/>
      <c r="V60" s="225"/>
      <c r="W60" s="225"/>
      <c r="X60" s="225"/>
      <c r="Y60" s="225"/>
      <c r="Z60" s="225"/>
      <c r="AA60" s="225"/>
      <c r="AB60" s="225"/>
      <c r="AC60" s="225"/>
      <c r="AD60" s="225"/>
      <c r="AE60" s="225"/>
      <c r="AF60" s="225"/>
      <c r="AG60" s="225"/>
      <c r="AH60" s="225"/>
      <c r="AI60" s="225"/>
      <c r="AJ60" s="225"/>
      <c r="AK60" s="225"/>
      <c r="AL60" s="225"/>
      <c r="AM60" s="225"/>
      <c r="AN60" s="354"/>
      <c r="BZ60" s="83" t="s">
        <v>229</v>
      </c>
      <c r="CA60" s="42" t="s">
        <v>236</v>
      </c>
    </row>
    <row r="61" spans="1:85" ht="15" customHeight="1">
      <c r="A61" s="102"/>
      <c r="B61" s="121"/>
      <c r="C61" s="121"/>
      <c r="D61" s="121"/>
      <c r="E61" s="121"/>
      <c r="F61" s="121"/>
      <c r="G61" s="144"/>
      <c r="H61" s="154"/>
      <c r="I61" s="154"/>
      <c r="J61" s="154"/>
      <c r="K61" s="154"/>
      <c r="L61" s="154"/>
      <c r="M61" s="195"/>
      <c r="N61" s="200"/>
      <c r="O61" s="207"/>
      <c r="P61" s="218"/>
      <c r="Q61" s="225"/>
      <c r="R61" s="225"/>
      <c r="S61" s="225"/>
      <c r="T61" s="225"/>
      <c r="U61" s="225"/>
      <c r="V61" s="225"/>
      <c r="W61" s="225"/>
      <c r="X61" s="225"/>
      <c r="Y61" s="225"/>
      <c r="Z61" s="225"/>
      <c r="AA61" s="225"/>
      <c r="AB61" s="225"/>
      <c r="AC61" s="225"/>
      <c r="AD61" s="225"/>
      <c r="AE61" s="225"/>
      <c r="AF61" s="225"/>
      <c r="AG61" s="225"/>
      <c r="AH61" s="225"/>
      <c r="AI61" s="225"/>
      <c r="AJ61" s="225"/>
      <c r="AK61" s="225"/>
      <c r="AL61" s="225"/>
      <c r="AM61" s="225"/>
      <c r="AN61" s="354"/>
      <c r="BZ61" s="83"/>
    </row>
    <row r="62" spans="1:85" ht="15" customHeight="1">
      <c r="A62" s="102"/>
      <c r="B62" s="121"/>
      <c r="C62" s="121"/>
      <c r="D62" s="121"/>
      <c r="E62" s="121"/>
      <c r="F62" s="121"/>
      <c r="G62" s="144"/>
      <c r="H62" s="154"/>
      <c r="I62" s="154"/>
      <c r="J62" s="154"/>
      <c r="K62" s="154"/>
      <c r="L62" s="154"/>
      <c r="M62" s="195"/>
      <c r="N62" s="200"/>
      <c r="O62" s="207"/>
      <c r="P62" s="218"/>
      <c r="Q62" s="225"/>
      <c r="R62" s="225"/>
      <c r="S62" s="225"/>
      <c r="T62" s="225"/>
      <c r="U62" s="225"/>
      <c r="V62" s="225"/>
      <c r="W62" s="225"/>
      <c r="X62" s="225"/>
      <c r="Y62" s="225"/>
      <c r="Z62" s="225"/>
      <c r="AA62" s="225"/>
      <c r="AB62" s="225"/>
      <c r="AC62" s="225"/>
      <c r="AD62" s="225"/>
      <c r="AE62" s="225"/>
      <c r="AF62" s="225"/>
      <c r="AG62" s="225"/>
      <c r="AH62" s="225"/>
      <c r="AI62" s="225"/>
      <c r="AJ62" s="225"/>
      <c r="AK62" s="225"/>
      <c r="AL62" s="225"/>
      <c r="AM62" s="225"/>
      <c r="AN62" s="354"/>
      <c r="BZ62" s="83"/>
    </row>
    <row r="63" spans="1:85" ht="15" customHeight="1">
      <c r="A63" s="103"/>
      <c r="B63" s="122"/>
      <c r="C63" s="122"/>
      <c r="D63" s="122"/>
      <c r="E63" s="122"/>
      <c r="F63" s="122"/>
      <c r="G63" s="145"/>
      <c r="H63" s="155"/>
      <c r="I63" s="155"/>
      <c r="J63" s="155"/>
      <c r="K63" s="155"/>
      <c r="L63" s="155"/>
      <c r="M63" s="196"/>
      <c r="N63" s="201"/>
      <c r="O63" s="208"/>
      <c r="P63" s="219"/>
      <c r="Q63" s="226"/>
      <c r="R63" s="226"/>
      <c r="S63" s="226"/>
      <c r="T63" s="226"/>
      <c r="U63" s="226"/>
      <c r="V63" s="226"/>
      <c r="W63" s="226"/>
      <c r="X63" s="226"/>
      <c r="Y63" s="226"/>
      <c r="Z63" s="226"/>
      <c r="AA63" s="226"/>
      <c r="AB63" s="226"/>
      <c r="AC63" s="226"/>
      <c r="AD63" s="226"/>
      <c r="AE63" s="226"/>
      <c r="AF63" s="226"/>
      <c r="AG63" s="226"/>
      <c r="AH63" s="226"/>
      <c r="AI63" s="226"/>
      <c r="AJ63" s="226"/>
      <c r="AK63" s="226"/>
      <c r="AL63" s="226"/>
      <c r="AM63" s="226"/>
      <c r="AN63" s="355"/>
    </row>
    <row r="64" spans="1:85" ht="15" customHeight="1">
      <c r="A64" s="104" t="s">
        <v>48</v>
      </c>
      <c r="B64" s="129"/>
      <c r="C64" s="129"/>
      <c r="D64" s="129"/>
      <c r="E64" s="123"/>
      <c r="F64" s="123"/>
      <c r="G64" s="146"/>
      <c r="H64" s="156">
        <f>SUM(H55:L63)</f>
        <v>0</v>
      </c>
      <c r="I64" s="156"/>
      <c r="J64" s="156"/>
      <c r="K64" s="156"/>
      <c r="L64" s="189"/>
      <c r="M64" s="197"/>
      <c r="N64" s="202"/>
      <c r="O64" s="202"/>
      <c r="P64" s="202"/>
      <c r="Q64" s="202"/>
      <c r="R64" s="202"/>
      <c r="S64" s="202"/>
      <c r="T64" s="202"/>
      <c r="U64" s="202"/>
      <c r="V64" s="202"/>
      <c r="W64" s="202"/>
      <c r="X64" s="202"/>
      <c r="Y64" s="202"/>
      <c r="Z64" s="202"/>
      <c r="AA64" s="202"/>
      <c r="AB64" s="202"/>
      <c r="AC64" s="202"/>
      <c r="AD64" s="202"/>
      <c r="AE64" s="202"/>
      <c r="AF64" s="202"/>
      <c r="AG64" s="202"/>
      <c r="AH64" s="202"/>
      <c r="AI64" s="202"/>
      <c r="AJ64" s="202"/>
      <c r="AK64" s="202"/>
      <c r="AL64" s="202"/>
      <c r="AM64" s="202"/>
      <c r="AN64" s="356"/>
    </row>
    <row r="65" spans="1:39" ht="4.5" customHeight="1">
      <c r="A65" s="105"/>
      <c r="B65" s="105"/>
      <c r="C65" s="105"/>
      <c r="D65" s="105"/>
      <c r="E65" s="139"/>
      <c r="F65" s="139"/>
      <c r="G65" s="139"/>
      <c r="H65" s="139"/>
      <c r="I65" s="139"/>
      <c r="J65" s="173"/>
      <c r="K65" s="173"/>
      <c r="L65" s="173"/>
      <c r="M65" s="173"/>
      <c r="N65" s="173"/>
      <c r="O65" s="139"/>
      <c r="P65" s="139"/>
      <c r="Q65" s="139"/>
      <c r="R65" s="139"/>
      <c r="S65" s="139"/>
      <c r="T65" s="139"/>
      <c r="U65" s="139"/>
      <c r="V65" s="139"/>
      <c r="W65" s="139"/>
      <c r="X65" s="139"/>
      <c r="Y65" s="269"/>
      <c r="Z65" s="269"/>
      <c r="AA65" s="269"/>
      <c r="AB65" s="269"/>
      <c r="AC65" s="269"/>
      <c r="AD65" s="269"/>
      <c r="AE65" s="139"/>
      <c r="AF65" s="139"/>
      <c r="AG65" s="139"/>
      <c r="AH65" s="139"/>
      <c r="AI65" s="139"/>
      <c r="AJ65" s="139"/>
      <c r="AK65" s="139"/>
      <c r="AL65" s="139"/>
      <c r="AM65" s="139"/>
    </row>
    <row r="66" spans="1:39">
      <c r="A66" s="109"/>
      <c r="B66" s="130"/>
      <c r="C66" s="130"/>
      <c r="D66" s="130"/>
      <c r="E66" s="130"/>
      <c r="F66" s="130"/>
      <c r="G66" s="130"/>
      <c r="H66" s="130"/>
      <c r="I66" s="130"/>
      <c r="J66" s="130"/>
      <c r="K66" s="130"/>
      <c r="L66" s="130"/>
      <c r="M66" s="130"/>
      <c r="N66" s="130"/>
      <c r="O66" s="130"/>
      <c r="P66" s="130"/>
      <c r="Q66" s="130"/>
      <c r="R66" s="130"/>
      <c r="S66" s="130"/>
      <c r="T66" s="130"/>
      <c r="U66" s="130"/>
      <c r="V66" s="130"/>
      <c r="W66" s="130"/>
      <c r="X66" s="130"/>
      <c r="Y66" s="223"/>
      <c r="Z66" s="223"/>
      <c r="AA66" s="223"/>
      <c r="AB66" s="223"/>
      <c r="AC66" s="223"/>
      <c r="AD66" s="223"/>
      <c r="AE66" s="130"/>
      <c r="AF66" s="130"/>
      <c r="AG66" s="130"/>
      <c r="AH66" s="130"/>
      <c r="AI66" s="130"/>
      <c r="AJ66" s="130"/>
      <c r="AK66" s="130"/>
      <c r="AL66" s="130"/>
      <c r="AM66" s="130"/>
    </row>
  </sheetData>
  <mergeCells count="201">
    <mergeCell ref="A3:AN3"/>
    <mergeCell ref="A5:AN5"/>
    <mergeCell ref="A7:G7"/>
    <mergeCell ref="H7:N7"/>
    <mergeCell ref="O7:S7"/>
    <mergeCell ref="T7:AN7"/>
    <mergeCell ref="D8:G8"/>
    <mergeCell ref="H8:K8"/>
    <mergeCell ref="L8:Y8"/>
    <mergeCell ref="AC8:AH8"/>
    <mergeCell ref="AI8:AS8"/>
    <mergeCell ref="D9:G9"/>
    <mergeCell ref="H9:K9"/>
    <mergeCell ref="L9:Y9"/>
    <mergeCell ref="AC9:AH9"/>
    <mergeCell ref="AI9:AS9"/>
    <mergeCell ref="A10:G10"/>
    <mergeCell ref="H10:Y10"/>
    <mergeCell ref="Z10:AB10"/>
    <mergeCell ref="AC10:AE10"/>
    <mergeCell ref="AF10:AG10"/>
    <mergeCell ref="AH10:AJ10"/>
    <mergeCell ref="AK10:AL10"/>
    <mergeCell ref="AM10:AN10"/>
    <mergeCell ref="AQ10:AV10"/>
    <mergeCell ref="A14:AM14"/>
    <mergeCell ref="X16:Z16"/>
    <mergeCell ref="AA16:AM16"/>
    <mergeCell ref="X17:Z17"/>
    <mergeCell ref="AA17:AM17"/>
    <mergeCell ref="A19:AN19"/>
    <mergeCell ref="K21:T21"/>
    <mergeCell ref="U21:AD21"/>
    <mergeCell ref="AE21:AN21"/>
    <mergeCell ref="L22:O22"/>
    <mergeCell ref="P22:R22"/>
    <mergeCell ref="S22:T22"/>
    <mergeCell ref="V22:Y22"/>
    <mergeCell ref="Z22:AB22"/>
    <mergeCell ref="AC22:AD22"/>
    <mergeCell ref="AF22:AI22"/>
    <mergeCell ref="AJ22:AL22"/>
    <mergeCell ref="AM22:AN22"/>
    <mergeCell ref="L23:O23"/>
    <mergeCell ref="P23:R23"/>
    <mergeCell ref="S23:T23"/>
    <mergeCell ref="V23:Y23"/>
    <mergeCell ref="Z23:AB23"/>
    <mergeCell ref="AC23:AD23"/>
    <mergeCell ref="AF23:AI23"/>
    <mergeCell ref="AJ23:AL23"/>
    <mergeCell ref="AM23:AN23"/>
    <mergeCell ref="L24:O24"/>
    <mergeCell ref="P24:R24"/>
    <mergeCell ref="S24:T24"/>
    <mergeCell ref="V24:Y24"/>
    <mergeCell ref="Z24:AB24"/>
    <mergeCell ref="AC24:AD24"/>
    <mergeCell ref="AF24:AI24"/>
    <mergeCell ref="AJ24:AL24"/>
    <mergeCell ref="AM24:AN24"/>
    <mergeCell ref="H25:L25"/>
    <mergeCell ref="M25:O25"/>
    <mergeCell ref="Q25:U25"/>
    <mergeCell ref="V25:X25"/>
    <mergeCell ref="AE25:AH25"/>
    <mergeCell ref="X27:AD27"/>
    <mergeCell ref="AE27:AI27"/>
    <mergeCell ref="AJ27:AL27"/>
    <mergeCell ref="AM27:AN27"/>
    <mergeCell ref="A30:G30"/>
    <mergeCell ref="H30:L30"/>
    <mergeCell ref="M30:O30"/>
    <mergeCell ref="P30:AN30"/>
    <mergeCell ref="A31:G31"/>
    <mergeCell ref="H31:L31"/>
    <mergeCell ref="M31:O31"/>
    <mergeCell ref="P31:AN31"/>
    <mergeCell ref="A32:G32"/>
    <mergeCell ref="H32:L32"/>
    <mergeCell ref="M32:O32"/>
    <mergeCell ref="P32:AN32"/>
    <mergeCell ref="A33:G33"/>
    <mergeCell ref="H33:L33"/>
    <mergeCell ref="M33:O33"/>
    <mergeCell ref="P33:AN33"/>
    <mergeCell ref="A34:G34"/>
    <mergeCell ref="H34:L34"/>
    <mergeCell ref="M34:O34"/>
    <mergeCell ref="P34:AN34"/>
    <mergeCell ref="A35:G35"/>
    <mergeCell ref="H35:L35"/>
    <mergeCell ref="M35:O35"/>
    <mergeCell ref="P35:AN35"/>
    <mergeCell ref="A36:G36"/>
    <mergeCell ref="H36:L36"/>
    <mergeCell ref="M36:O36"/>
    <mergeCell ref="P36:AN36"/>
    <mergeCell ref="A37:G37"/>
    <mergeCell ref="H37:L37"/>
    <mergeCell ref="M37:O37"/>
    <mergeCell ref="P37:AN37"/>
    <mergeCell ref="A38:G38"/>
    <mergeCell ref="H38:L38"/>
    <mergeCell ref="M38:O38"/>
    <mergeCell ref="P38:AN38"/>
    <mergeCell ref="A39:G39"/>
    <mergeCell ref="H39:L39"/>
    <mergeCell ref="M39:O39"/>
    <mergeCell ref="P39:AN39"/>
    <mergeCell ref="H40:L40"/>
    <mergeCell ref="M40:AN40"/>
    <mergeCell ref="X42:AD42"/>
    <mergeCell ref="AE42:AI42"/>
    <mergeCell ref="AJ42:AL42"/>
    <mergeCell ref="AM42:AN42"/>
    <mergeCell ref="X43:AA43"/>
    <mergeCell ref="AB43:AD43"/>
    <mergeCell ref="AE43:AI43"/>
    <mergeCell ref="AJ43:AL43"/>
    <mergeCell ref="AM43:AN43"/>
    <mergeCell ref="A44:W44"/>
    <mergeCell ref="X44:Z44"/>
    <mergeCell ref="AA44:AB44"/>
    <mergeCell ref="AC44:AI44"/>
    <mergeCell ref="AJ44:AL44"/>
    <mergeCell ref="AM44:AN44"/>
    <mergeCell ref="A45:W45"/>
    <mergeCell ref="X45:Z45"/>
    <mergeCell ref="AA45:AB45"/>
    <mergeCell ref="AC45:AI45"/>
    <mergeCell ref="AJ45:AL45"/>
    <mergeCell ref="AM45:AN45"/>
    <mergeCell ref="A46:W46"/>
    <mergeCell ref="X46:Z46"/>
    <mergeCell ref="AA46:AB46"/>
    <mergeCell ref="AC46:AI46"/>
    <mergeCell ref="AJ46:AL46"/>
    <mergeCell ref="AM46:AN46"/>
    <mergeCell ref="X51:AD51"/>
    <mergeCell ref="AE51:AI51"/>
    <mergeCell ref="AJ51:AL51"/>
    <mergeCell ref="AM51:AN51"/>
    <mergeCell ref="A54:G54"/>
    <mergeCell ref="H54:L54"/>
    <mergeCell ref="M54:O54"/>
    <mergeCell ref="P54:AN54"/>
    <mergeCell ref="A55:G55"/>
    <mergeCell ref="H55:L55"/>
    <mergeCell ref="M55:O55"/>
    <mergeCell ref="P55:AN55"/>
    <mergeCell ref="A56:G56"/>
    <mergeCell ref="H56:L56"/>
    <mergeCell ref="M56:O56"/>
    <mergeCell ref="P56:AN56"/>
    <mergeCell ref="A57:G57"/>
    <mergeCell ref="H57:L57"/>
    <mergeCell ref="M57:O57"/>
    <mergeCell ref="P57:AN57"/>
    <mergeCell ref="A58:G58"/>
    <mergeCell ref="H58:L58"/>
    <mergeCell ref="M58:O58"/>
    <mergeCell ref="P58:AN58"/>
    <mergeCell ref="A59:G59"/>
    <mergeCell ref="H59:L59"/>
    <mergeCell ref="M59:O59"/>
    <mergeCell ref="P59:AN59"/>
    <mergeCell ref="A60:G60"/>
    <mergeCell ref="H60:L60"/>
    <mergeCell ref="M60:O60"/>
    <mergeCell ref="P60:AN60"/>
    <mergeCell ref="A61:G61"/>
    <mergeCell ref="H61:L61"/>
    <mergeCell ref="M61:O61"/>
    <mergeCell ref="P61:AN61"/>
    <mergeCell ref="A62:G62"/>
    <mergeCell ref="H62:L62"/>
    <mergeCell ref="M62:O62"/>
    <mergeCell ref="P62:AN62"/>
    <mergeCell ref="A63:G63"/>
    <mergeCell ref="H63:L63"/>
    <mergeCell ref="M63:O63"/>
    <mergeCell ref="P63:AN63"/>
    <mergeCell ref="H64:L64"/>
    <mergeCell ref="M64:AN64"/>
    <mergeCell ref="A8:C9"/>
    <mergeCell ref="Z8:AB9"/>
    <mergeCell ref="A11:H12"/>
    <mergeCell ref="K22:K24"/>
    <mergeCell ref="U22:U24"/>
    <mergeCell ref="AE22:AE24"/>
    <mergeCell ref="X28:AA29"/>
    <mergeCell ref="AB28:AD29"/>
    <mergeCell ref="AE28:AI29"/>
    <mergeCell ref="AJ28:AL29"/>
    <mergeCell ref="AM28:AN29"/>
    <mergeCell ref="X52:AA53"/>
    <mergeCell ref="AB52:AD53"/>
    <mergeCell ref="AE52:AI53"/>
    <mergeCell ref="AJ52:AL53"/>
    <mergeCell ref="AM52:AN53"/>
  </mergeCells>
  <phoneticPr fontId="3"/>
  <dataValidations count="6">
    <dataValidation imeMode="halfAlpha" allowBlank="1" showDropDown="0" showInputMessage="1" showErrorMessage="1" sqref="S27:V29 J27:N29 H7:N7 D9:G9 AI9 AC9:AG9"/>
    <dataValidation type="list" allowBlank="1" showDropDown="0" showInputMessage="1" showErrorMessage="1" sqref="X16:Z17">
      <formula1>"○"</formula1>
    </dataValidation>
    <dataValidation type="list" allowBlank="1" showDropDown="0" showInputMessage="1" showErrorMessage="1" sqref="A55:G63 A31:G39">
      <formula1>$CF$43:$CF$51</formula1>
    </dataValidation>
    <dataValidation type="list" allowBlank="1" showDropDown="0" showInputMessage="1" showErrorMessage="1" sqref="M55:O63">
      <formula1>$BZ$57:$BZ$60</formula1>
    </dataValidation>
    <dataValidation type="list" allowBlank="1" showDropDown="0" showInputMessage="1" showErrorMessage="1" sqref="M31:O39">
      <formula1>$BZ$43:$BZ$52</formula1>
    </dataValidation>
    <dataValidation type="list" allowBlank="1" showDropDown="0" showInputMessage="1" showErrorMessage="1" sqref="H10:Y10">
      <formula1>$CA$6:$CA$34</formula1>
    </dataValidation>
  </dataValidations>
  <printOptions horizontalCentered="1"/>
  <pageMargins left="0.55118110236220474" right="0.55118110236220474" top="0.82677165354330706" bottom="0.23622047244094488" header="0.51181102362204722" footer="0.35433070866141736"/>
  <pageSetup paperSize="9" scale="99" fitToWidth="1" fitToHeight="1" orientation="portrait" usePrinterDefaults="1"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L79"/>
  <sheetViews>
    <sheetView view="pageBreakPreview" zoomScale="120" zoomScaleSheetLayoutView="120" workbookViewId="0">
      <selection activeCell="A2" sqref="A2"/>
    </sheetView>
  </sheetViews>
  <sheetFormatPr defaultRowHeight="13.5"/>
  <cols>
    <col min="1" max="1" width="2.21875" style="372" customWidth="1"/>
    <col min="2" max="2" width="11.77734375" style="372" customWidth="1"/>
    <col min="3" max="3" width="19.109375" style="372" customWidth="1"/>
    <col min="4" max="5" width="9" style="372" customWidth="1"/>
    <col min="6" max="6" width="35.375" style="372" customWidth="1"/>
    <col min="7" max="7" width="14.88671875" style="372" customWidth="1"/>
    <col min="8" max="8" width="2" style="372" customWidth="1"/>
    <col min="9" max="9" width="3.77734375" style="372" customWidth="1"/>
    <col min="10" max="10" width="0.77734375" style="372" customWidth="1"/>
    <col min="11" max="11" width="9.109375" style="372" customWidth="1"/>
    <col min="12" max="12" width="89.21875" style="372" customWidth="1"/>
    <col min="13" max="16383" width="8.88671875" style="372" customWidth="1"/>
    <col min="16384" max="16384" width="9" style="372" customWidth="1"/>
  </cols>
  <sheetData>
    <row r="1" spans="1:12">
      <c r="A1" s="372" t="s">
        <v>211</v>
      </c>
      <c r="C1" s="383" t="s">
        <v>183</v>
      </c>
    </row>
    <row r="2" spans="1:12" ht="14.25"/>
    <row r="3" spans="1:12" ht="19.95" customHeight="1">
      <c r="B3" s="373" t="s">
        <v>212</v>
      </c>
      <c r="C3" s="384"/>
      <c r="D3" s="384"/>
      <c r="E3" s="384"/>
      <c r="F3" s="384"/>
      <c r="G3" s="407"/>
    </row>
    <row r="4" spans="1:12" ht="22.5" customHeight="1">
      <c r="B4" s="374" t="s">
        <v>23</v>
      </c>
      <c r="C4" s="385"/>
      <c r="D4" s="392" t="s">
        <v>158</v>
      </c>
      <c r="E4" s="397"/>
      <c r="F4" s="404"/>
      <c r="G4" s="408"/>
    </row>
    <row r="6" spans="1:12" ht="18.75">
      <c r="B6" s="375" t="s">
        <v>36</v>
      </c>
      <c r="C6" s="375"/>
      <c r="D6" s="375"/>
      <c r="E6" s="375"/>
      <c r="F6" s="375"/>
      <c r="G6" s="375"/>
    </row>
    <row r="7" spans="1:12" ht="18.45" customHeight="1">
      <c r="B7" s="376" t="s">
        <v>143</v>
      </c>
      <c r="C7" s="386" t="s">
        <v>24</v>
      </c>
      <c r="D7" s="386" t="s">
        <v>207</v>
      </c>
      <c r="E7" s="398" t="s">
        <v>204</v>
      </c>
      <c r="F7" s="405"/>
      <c r="G7" s="409" t="s">
        <v>87</v>
      </c>
      <c r="K7" s="372" t="s">
        <v>156</v>
      </c>
    </row>
    <row r="8" spans="1:12" ht="16.95" customHeight="1">
      <c r="B8" s="377"/>
      <c r="C8" s="387"/>
      <c r="D8" s="393"/>
      <c r="E8" s="399"/>
      <c r="F8" s="399"/>
      <c r="G8" s="410"/>
      <c r="K8" s="415" t="s">
        <v>218</v>
      </c>
      <c r="L8" s="424" t="s">
        <v>207</v>
      </c>
    </row>
    <row r="9" spans="1:12" ht="16.95" customHeight="1">
      <c r="B9" s="378"/>
      <c r="C9" s="388"/>
      <c r="D9" s="393"/>
      <c r="E9" s="400"/>
      <c r="F9" s="400"/>
      <c r="G9" s="411"/>
      <c r="K9" s="416" t="s">
        <v>214</v>
      </c>
      <c r="L9" s="425" t="s">
        <v>65</v>
      </c>
    </row>
    <row r="10" spans="1:12" ht="16.95" customHeight="1">
      <c r="B10" s="378"/>
      <c r="C10" s="388"/>
      <c r="D10" s="393"/>
      <c r="E10" s="400"/>
      <c r="F10" s="400"/>
      <c r="G10" s="411"/>
      <c r="K10" s="417" t="s">
        <v>16</v>
      </c>
      <c r="L10" s="426" t="s">
        <v>91</v>
      </c>
    </row>
    <row r="11" spans="1:12" ht="16.95" customHeight="1">
      <c r="B11" s="378"/>
      <c r="C11" s="388"/>
      <c r="D11" s="393"/>
      <c r="E11" s="400"/>
      <c r="F11" s="400"/>
      <c r="G11" s="411"/>
      <c r="K11" s="417" t="s">
        <v>170</v>
      </c>
      <c r="L11" s="426" t="s">
        <v>230</v>
      </c>
    </row>
    <row r="12" spans="1:12" ht="16.95" customHeight="1">
      <c r="B12" s="378"/>
      <c r="C12" s="388"/>
      <c r="D12" s="393"/>
      <c r="E12" s="400"/>
      <c r="F12" s="400"/>
      <c r="G12" s="411"/>
      <c r="K12" s="417" t="s">
        <v>13</v>
      </c>
      <c r="L12" s="426" t="s">
        <v>126</v>
      </c>
    </row>
    <row r="13" spans="1:12" ht="16.95" customHeight="1">
      <c r="B13" s="378"/>
      <c r="C13" s="388"/>
      <c r="D13" s="393"/>
      <c r="E13" s="400"/>
      <c r="F13" s="400"/>
      <c r="G13" s="411"/>
      <c r="K13" s="417" t="s">
        <v>71</v>
      </c>
      <c r="L13" s="426" t="s">
        <v>53</v>
      </c>
    </row>
    <row r="14" spans="1:12" ht="16.95" customHeight="1">
      <c r="B14" s="378"/>
      <c r="C14" s="388"/>
      <c r="D14" s="393"/>
      <c r="E14" s="400"/>
      <c r="F14" s="400"/>
      <c r="G14" s="411"/>
      <c r="K14" s="417" t="s">
        <v>215</v>
      </c>
      <c r="L14" s="426" t="s">
        <v>231</v>
      </c>
    </row>
    <row r="15" spans="1:12" ht="16.95" customHeight="1">
      <c r="B15" s="378"/>
      <c r="C15" s="388"/>
      <c r="D15" s="393"/>
      <c r="E15" s="400"/>
      <c r="F15" s="400"/>
      <c r="G15" s="411"/>
      <c r="K15" s="417" t="s">
        <v>216</v>
      </c>
      <c r="L15" s="426" t="s">
        <v>232</v>
      </c>
    </row>
    <row r="16" spans="1:12" ht="16.95" customHeight="1">
      <c r="B16" s="378"/>
      <c r="C16" s="388"/>
      <c r="D16" s="393"/>
      <c r="E16" s="400"/>
      <c r="F16" s="400"/>
      <c r="G16" s="411"/>
      <c r="K16" s="417" t="s">
        <v>172</v>
      </c>
      <c r="L16" s="426" t="s">
        <v>234</v>
      </c>
    </row>
    <row r="17" spans="2:12" ht="16.95" customHeight="1">
      <c r="B17" s="378"/>
      <c r="C17" s="388"/>
      <c r="D17" s="393"/>
      <c r="E17" s="400"/>
      <c r="F17" s="400"/>
      <c r="G17" s="411"/>
      <c r="K17" s="417" t="s">
        <v>219</v>
      </c>
      <c r="L17" s="426"/>
    </row>
    <row r="18" spans="2:12" ht="16.95" customHeight="1">
      <c r="B18" s="378"/>
      <c r="C18" s="388"/>
      <c r="D18" s="393"/>
      <c r="E18" s="400"/>
      <c r="F18" s="400"/>
      <c r="G18" s="411"/>
      <c r="K18" s="417" t="s">
        <v>229</v>
      </c>
      <c r="L18" s="426" t="s">
        <v>236</v>
      </c>
    </row>
    <row r="19" spans="2:12" ht="16.95" customHeight="1">
      <c r="B19" s="378"/>
      <c r="C19" s="388"/>
      <c r="D19" s="393"/>
      <c r="E19" s="400"/>
      <c r="F19" s="400"/>
      <c r="G19" s="411"/>
      <c r="K19" s="418"/>
      <c r="L19" s="427"/>
    </row>
    <row r="20" spans="2:12" ht="16.95" customHeight="1">
      <c r="B20" s="378"/>
      <c r="C20" s="388"/>
      <c r="D20" s="393"/>
      <c r="E20" s="400"/>
      <c r="F20" s="400"/>
      <c r="G20" s="411"/>
    </row>
    <row r="21" spans="2:12" ht="16.95" customHeight="1">
      <c r="B21" s="378"/>
      <c r="C21" s="388"/>
      <c r="D21" s="393"/>
      <c r="E21" s="400"/>
      <c r="F21" s="400"/>
      <c r="G21" s="411"/>
    </row>
    <row r="22" spans="2:12" ht="16.95" customHeight="1">
      <c r="B22" s="378"/>
      <c r="C22" s="388"/>
      <c r="D22" s="393"/>
      <c r="E22" s="400"/>
      <c r="F22" s="400"/>
      <c r="G22" s="411"/>
    </row>
    <row r="23" spans="2:12" ht="16.95" customHeight="1">
      <c r="B23" s="378"/>
      <c r="C23" s="388"/>
      <c r="D23" s="393"/>
      <c r="E23" s="400"/>
      <c r="F23" s="400"/>
      <c r="G23" s="411"/>
    </row>
    <row r="24" spans="2:12" ht="16.95" customHeight="1">
      <c r="B24" s="378"/>
      <c r="C24" s="388"/>
      <c r="D24" s="393"/>
      <c r="E24" s="400"/>
      <c r="F24" s="400"/>
      <c r="G24" s="411"/>
    </row>
    <row r="25" spans="2:12" ht="16.95" customHeight="1">
      <c r="B25" s="379"/>
      <c r="C25" s="389"/>
      <c r="D25" s="394"/>
      <c r="E25" s="401"/>
      <c r="F25" s="401"/>
      <c r="G25" s="412"/>
    </row>
    <row r="26" spans="2:12" ht="16.95" customHeight="1">
      <c r="B26" s="374" t="s">
        <v>48</v>
      </c>
      <c r="C26" s="390">
        <f>SUM(C8:C25)</f>
        <v>0</v>
      </c>
      <c r="D26" s="395"/>
      <c r="E26" s="402"/>
      <c r="F26" s="406"/>
      <c r="G26" s="413"/>
    </row>
    <row r="28" spans="2:12" ht="15">
      <c r="B28" s="380" t="s">
        <v>253</v>
      </c>
      <c r="C28" s="380"/>
      <c r="D28" s="380"/>
      <c r="E28" s="380"/>
      <c r="F28" s="380"/>
      <c r="G28" s="380"/>
    </row>
    <row r="29" spans="2:12" ht="18.45" customHeight="1">
      <c r="B29" s="376" t="s">
        <v>143</v>
      </c>
      <c r="C29" s="386" t="s">
        <v>24</v>
      </c>
      <c r="D29" s="386" t="s">
        <v>207</v>
      </c>
      <c r="E29" s="398" t="s">
        <v>204</v>
      </c>
      <c r="F29" s="405"/>
      <c r="G29" s="409" t="s">
        <v>87</v>
      </c>
    </row>
    <row r="30" spans="2:12" ht="16.95" customHeight="1">
      <c r="B30" s="377"/>
      <c r="C30" s="387"/>
      <c r="D30" s="393"/>
      <c r="E30" s="399"/>
      <c r="F30" s="399"/>
      <c r="G30" s="410"/>
      <c r="K30" s="372" t="s">
        <v>254</v>
      </c>
    </row>
    <row r="31" spans="2:12" ht="16.95" customHeight="1">
      <c r="B31" s="378"/>
      <c r="C31" s="388"/>
      <c r="D31" s="393"/>
      <c r="E31" s="400"/>
      <c r="F31" s="400"/>
      <c r="G31" s="411"/>
      <c r="K31" s="415" t="s">
        <v>218</v>
      </c>
      <c r="L31" s="424" t="s">
        <v>207</v>
      </c>
    </row>
    <row r="32" spans="2:12" ht="16.95" customHeight="1">
      <c r="B32" s="378"/>
      <c r="C32" s="388"/>
      <c r="D32" s="393"/>
      <c r="E32" s="400"/>
      <c r="F32" s="400"/>
      <c r="G32" s="411"/>
      <c r="K32" s="419" t="s">
        <v>16</v>
      </c>
      <c r="L32" s="428" t="s">
        <v>91</v>
      </c>
    </row>
    <row r="33" spans="2:12" ht="16.95" customHeight="1">
      <c r="B33" s="378"/>
      <c r="C33" s="388"/>
      <c r="D33" s="393"/>
      <c r="E33" s="400"/>
      <c r="F33" s="400"/>
      <c r="G33" s="411"/>
      <c r="K33" s="420" t="s">
        <v>170</v>
      </c>
      <c r="L33" s="428" t="s">
        <v>230</v>
      </c>
    </row>
    <row r="34" spans="2:12" ht="16.95" customHeight="1">
      <c r="B34" s="378"/>
      <c r="C34" s="388"/>
      <c r="D34" s="393"/>
      <c r="E34" s="400"/>
      <c r="F34" s="400"/>
      <c r="G34" s="411"/>
      <c r="K34" s="420" t="s">
        <v>13</v>
      </c>
      <c r="L34" s="428" t="s">
        <v>126</v>
      </c>
    </row>
    <row r="35" spans="2:12" ht="16.95" customHeight="1">
      <c r="B35" s="378"/>
      <c r="C35" s="388"/>
      <c r="D35" s="393"/>
      <c r="E35" s="400"/>
      <c r="F35" s="400"/>
      <c r="G35" s="411"/>
      <c r="K35" s="420" t="s">
        <v>229</v>
      </c>
      <c r="L35" s="428" t="s">
        <v>213</v>
      </c>
    </row>
    <row r="36" spans="2:12" ht="16.95" customHeight="1">
      <c r="B36" s="378"/>
      <c r="C36" s="388"/>
      <c r="D36" s="393"/>
      <c r="E36" s="400"/>
      <c r="F36" s="400"/>
      <c r="G36" s="411"/>
      <c r="K36" s="420"/>
      <c r="L36" s="428"/>
    </row>
    <row r="37" spans="2:12" ht="16.95" customHeight="1">
      <c r="B37" s="378"/>
      <c r="C37" s="388"/>
      <c r="D37" s="393"/>
      <c r="E37" s="400"/>
      <c r="F37" s="400"/>
      <c r="G37" s="411"/>
      <c r="K37" s="421"/>
      <c r="L37" s="429"/>
    </row>
    <row r="38" spans="2:12" ht="16.95" customHeight="1">
      <c r="B38" s="378"/>
      <c r="C38" s="388"/>
      <c r="D38" s="393"/>
      <c r="E38" s="400"/>
      <c r="F38" s="400"/>
      <c r="G38" s="411"/>
      <c r="K38" s="422"/>
      <c r="L38" s="430"/>
    </row>
    <row r="39" spans="2:12" ht="16.95" customHeight="1">
      <c r="B39" s="378"/>
      <c r="C39" s="388"/>
      <c r="D39" s="393"/>
      <c r="E39" s="400"/>
      <c r="F39" s="400"/>
      <c r="G39" s="411"/>
      <c r="K39" s="423"/>
      <c r="L39" s="431"/>
    </row>
    <row r="40" spans="2:12" ht="16.95" customHeight="1">
      <c r="B40" s="378"/>
      <c r="C40" s="388"/>
      <c r="D40" s="393"/>
      <c r="E40" s="400"/>
      <c r="F40" s="400"/>
      <c r="G40" s="411"/>
    </row>
    <row r="41" spans="2:12" ht="16.95" customHeight="1">
      <c r="B41" s="378"/>
      <c r="C41" s="388"/>
      <c r="D41" s="393"/>
      <c r="E41" s="400"/>
      <c r="F41" s="400"/>
      <c r="G41" s="411"/>
    </row>
    <row r="42" spans="2:12" ht="16.95" customHeight="1">
      <c r="B42" s="378"/>
      <c r="C42" s="388"/>
      <c r="D42" s="393"/>
      <c r="E42" s="400"/>
      <c r="F42" s="400"/>
      <c r="G42" s="411"/>
    </row>
    <row r="43" spans="2:12" ht="16.95" customHeight="1">
      <c r="B43" s="378"/>
      <c r="C43" s="388"/>
      <c r="D43" s="393"/>
      <c r="E43" s="400"/>
      <c r="F43" s="400"/>
      <c r="G43" s="411"/>
    </row>
    <row r="44" spans="2:12" ht="16.95" customHeight="1">
      <c r="B44" s="378"/>
      <c r="C44" s="388"/>
      <c r="D44" s="393"/>
      <c r="E44" s="400"/>
      <c r="F44" s="400"/>
      <c r="G44" s="411"/>
    </row>
    <row r="45" spans="2:12" ht="16.95" customHeight="1">
      <c r="B45" s="378"/>
      <c r="C45" s="388"/>
      <c r="D45" s="393"/>
      <c r="E45" s="400"/>
      <c r="F45" s="400"/>
      <c r="G45" s="411"/>
    </row>
    <row r="46" spans="2:12" ht="16.95" customHeight="1">
      <c r="B46" s="378"/>
      <c r="C46" s="388"/>
      <c r="D46" s="393"/>
      <c r="E46" s="400"/>
      <c r="F46" s="400"/>
      <c r="G46" s="411"/>
    </row>
    <row r="47" spans="2:12" ht="16.95" customHeight="1">
      <c r="B47" s="379"/>
      <c r="C47" s="389"/>
      <c r="D47" s="393"/>
      <c r="E47" s="401"/>
      <c r="F47" s="401"/>
      <c r="G47" s="412"/>
    </row>
    <row r="48" spans="2:12" ht="16.95" customHeight="1">
      <c r="B48" s="374" t="s">
        <v>48</v>
      </c>
      <c r="C48" s="391">
        <f>SUM(C30:C47)</f>
        <v>0</v>
      </c>
      <c r="D48" s="396"/>
      <c r="E48" s="403"/>
      <c r="F48" s="397"/>
      <c r="G48" s="414"/>
    </row>
    <row r="49" ht="6.45" customHeight="1"/>
    <row r="67" spans="2:2" hidden="1"/>
    <row r="68" spans="2:2" hidden="1">
      <c r="B68" s="381" t="s">
        <v>117</v>
      </c>
    </row>
    <row r="69" spans="2:2" hidden="1">
      <c r="B69" s="381"/>
    </row>
    <row r="70" spans="2:2" hidden="1">
      <c r="B70" s="382" t="s">
        <v>107</v>
      </c>
    </row>
    <row r="71" spans="2:2" hidden="1">
      <c r="B71" s="382" t="s">
        <v>14</v>
      </c>
    </row>
    <row r="72" spans="2:2" hidden="1">
      <c r="B72" s="382" t="s">
        <v>118</v>
      </c>
    </row>
    <row r="73" spans="2:2" hidden="1">
      <c r="B73" s="382" t="s">
        <v>33</v>
      </c>
    </row>
    <row r="74" spans="2:2" hidden="1">
      <c r="B74" s="382" t="s">
        <v>119</v>
      </c>
    </row>
    <row r="75" spans="2:2" hidden="1">
      <c r="B75" s="382" t="s">
        <v>120</v>
      </c>
    </row>
    <row r="76" spans="2:2" hidden="1">
      <c r="B76" s="382" t="s">
        <v>121</v>
      </c>
    </row>
    <row r="77" spans="2:2" hidden="1">
      <c r="B77" s="382" t="s">
        <v>122</v>
      </c>
    </row>
    <row r="78" spans="2:2" hidden="1">
      <c r="B78" s="382" t="s">
        <v>68</v>
      </c>
    </row>
    <row r="79" spans="2:2" hidden="1">
      <c r="B79" s="381"/>
    </row>
    <row r="80" spans="2:2" hidden="1"/>
    <row r="81" hidden="1"/>
  </sheetData>
  <mergeCells count="45">
    <mergeCell ref="B3:G3"/>
    <mergeCell ref="D4:E4"/>
    <mergeCell ref="F4:G4"/>
    <mergeCell ref="B6:G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B28:G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s>
  <phoneticPr fontId="3"/>
  <dataValidations count="3">
    <dataValidation type="list" allowBlank="1" showDropDown="0" showInputMessage="1" showErrorMessage="1" sqref="B8:B25 B30:B47">
      <formula1>$B$70:$B$78</formula1>
    </dataValidation>
    <dataValidation type="list" allowBlank="1" showDropDown="0" showInputMessage="1" showErrorMessage="1" sqref="D8:D25">
      <formula1>$K$9:$K$17</formula1>
    </dataValidation>
    <dataValidation type="list" allowBlank="1" showDropDown="0" showInputMessage="1" showErrorMessage="1" sqref="D30:D47">
      <formula1>$K$32:$K$35</formula1>
    </dataValidation>
  </dataValidations>
  <pageMargins left="0.7" right="0.7" top="0.75" bottom="0.75" header="0.3" footer="0.3"/>
  <pageSetup paperSize="9" scale="86" fitToWidth="1" fitToHeight="0"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7"/>
  <dimension ref="A1:U86"/>
  <sheetViews>
    <sheetView view="pageBreakPreview" zoomScale="140" zoomScaleNormal="120" zoomScaleSheetLayoutView="140" workbookViewId="0">
      <selection activeCell="C1" sqref="C1"/>
    </sheetView>
  </sheetViews>
  <sheetFormatPr defaultColWidth="9" defaultRowHeight="12"/>
  <cols>
    <col min="1" max="1" width="3.109375" style="83" customWidth="1"/>
    <col min="2" max="3" width="9" style="83"/>
    <col min="4" max="4" width="7.44140625" style="83" bestFit="1" customWidth="1"/>
    <col min="5" max="5" width="22.6640625" style="83" hidden="1" customWidth="1"/>
    <col min="6" max="6" width="8.109375" style="83" hidden="1" customWidth="1"/>
    <col min="7" max="7" width="14.6640625" style="83" customWidth="1"/>
    <col min="8" max="8" width="9" style="83" bestFit="1" customWidth="0"/>
    <col min="9" max="9" width="10.5" style="83" customWidth="1"/>
    <col min="10" max="10" width="13.44140625" style="83" bestFit="1" customWidth="1"/>
    <col min="11" max="11" width="10.6640625" style="83" customWidth="1"/>
    <col min="12" max="12" width="25" style="83" customWidth="1"/>
    <col min="13" max="13" width="11.33203125" style="83" hidden="1" customWidth="1"/>
    <col min="14" max="14" width="10.109375" style="83" customWidth="1"/>
    <col min="15" max="15" width="5.6640625" style="83" bestFit="1" customWidth="1"/>
    <col min="16" max="16" width="6.33203125" style="83" customWidth="1"/>
    <col min="17" max="17" width="6.44140625" style="83" customWidth="1"/>
    <col min="18" max="18" width="6.21875" style="83" customWidth="1"/>
    <col min="19" max="19" width="4.77734375" style="83" customWidth="1"/>
    <col min="20" max="20" width="9" style="83" bestFit="1" customWidth="0"/>
    <col min="21" max="21" width="7.77734375" style="83" bestFit="1" customWidth="1"/>
    <col min="22" max="22" width="1.375" style="83" customWidth="1"/>
    <col min="23" max="23" width="2.44140625" style="83" customWidth="1"/>
    <col min="24" max="16384" width="9" style="83"/>
  </cols>
  <sheetData>
    <row r="1" spans="1:21" ht="13.5">
      <c r="A1" s="42" t="s">
        <v>132</v>
      </c>
    </row>
    <row r="3" spans="1:21">
      <c r="A3" s="432" t="s">
        <v>271</v>
      </c>
      <c r="O3" s="448"/>
    </row>
    <row r="4" spans="1:21" ht="18" customHeight="1">
      <c r="A4" s="52"/>
      <c r="B4" s="66" t="s">
        <v>179</v>
      </c>
      <c r="C4" s="66" t="s">
        <v>178</v>
      </c>
      <c r="D4" s="66" t="s">
        <v>144</v>
      </c>
      <c r="E4" s="437"/>
      <c r="F4" s="437"/>
      <c r="G4" s="440" t="s">
        <v>4</v>
      </c>
      <c r="H4" s="88" t="s">
        <v>39</v>
      </c>
      <c r="I4" s="112"/>
      <c r="J4" s="140"/>
      <c r="K4" s="88" t="s">
        <v>56</v>
      </c>
      <c r="L4" s="112"/>
      <c r="M4" s="112"/>
      <c r="N4" s="140"/>
      <c r="O4" s="449" t="s">
        <v>22</v>
      </c>
      <c r="P4" s="251" t="s">
        <v>142</v>
      </c>
      <c r="Q4" s="263"/>
      <c r="R4" s="263"/>
      <c r="S4" s="283"/>
      <c r="T4" s="66" t="s">
        <v>137</v>
      </c>
      <c r="U4" s="66"/>
    </row>
    <row r="5" spans="1:21" ht="48" customHeight="1">
      <c r="A5" s="52"/>
      <c r="B5" s="434"/>
      <c r="C5" s="434"/>
      <c r="D5" s="434"/>
      <c r="E5" s="438" t="s">
        <v>64</v>
      </c>
      <c r="F5" s="438" t="s">
        <v>64</v>
      </c>
      <c r="G5" s="77"/>
      <c r="H5" s="77" t="s">
        <v>23</v>
      </c>
      <c r="I5" s="77" t="s">
        <v>186</v>
      </c>
      <c r="J5" s="443" t="s">
        <v>35</v>
      </c>
      <c r="K5" s="77" t="s">
        <v>32</v>
      </c>
      <c r="L5" s="77" t="s">
        <v>50</v>
      </c>
      <c r="M5" s="77" t="s">
        <v>26</v>
      </c>
      <c r="N5" s="446" t="s">
        <v>147</v>
      </c>
      <c r="O5" s="450"/>
      <c r="P5" s="449" t="s">
        <v>141</v>
      </c>
      <c r="Q5" s="449" t="s">
        <v>138</v>
      </c>
      <c r="R5" s="449" t="s">
        <v>146</v>
      </c>
      <c r="S5" s="449" t="s">
        <v>8</v>
      </c>
      <c r="T5" s="66" t="s">
        <v>145</v>
      </c>
      <c r="U5" s="66" t="s">
        <v>97</v>
      </c>
    </row>
    <row r="6" spans="1:21">
      <c r="A6" s="433">
        <f t="shared" ref="A6:A69" si="0">ROW()-5</f>
        <v>1</v>
      </c>
      <c r="B6" s="435"/>
      <c r="C6" s="435"/>
      <c r="D6" s="436"/>
      <c r="E6" s="439" t="str">
        <f t="shared" ref="E6:E69" si="1">B6&amp;C6&amp;D6</f>
        <v/>
      </c>
      <c r="F6" s="439" t="str">
        <f t="shared" ref="F6:F69" si="2">IF(E6="","",COUNTIF($E$6:$E$85,E6))</f>
        <v/>
      </c>
      <c r="G6" s="441"/>
      <c r="H6" s="442"/>
      <c r="I6" s="442"/>
      <c r="J6" s="441"/>
      <c r="K6" s="444"/>
      <c r="L6" s="444"/>
      <c r="M6" s="445" t="str">
        <f t="shared" ref="M6:M69" si="3">K6&amp;L6</f>
        <v/>
      </c>
      <c r="N6" s="447"/>
      <c r="O6" s="451" t="str">
        <f>IFERROR(VLOOKUP(M6,計算用!$A$8:$B$15,2,FALSE),"")</f>
        <v/>
      </c>
      <c r="P6" s="452"/>
      <c r="Q6" s="452"/>
      <c r="R6" s="452"/>
      <c r="S6" s="453" t="str">
        <f t="shared" ref="S6:S69" si="4">IF(F6&gt;=2,"","可")</f>
        <v/>
      </c>
      <c r="T6" s="455"/>
      <c r="U6" s="456"/>
    </row>
    <row r="7" spans="1:21">
      <c r="A7" s="433">
        <f t="shared" si="0"/>
        <v>2</v>
      </c>
      <c r="B7" s="435"/>
      <c r="C7" s="435"/>
      <c r="D7" s="436"/>
      <c r="E7" s="439" t="str">
        <f t="shared" si="1"/>
        <v/>
      </c>
      <c r="F7" s="439" t="str">
        <f t="shared" si="2"/>
        <v/>
      </c>
      <c r="G7" s="441"/>
      <c r="H7" s="442"/>
      <c r="I7" s="442"/>
      <c r="J7" s="441"/>
      <c r="K7" s="444"/>
      <c r="L7" s="444"/>
      <c r="M7" s="445" t="str">
        <f t="shared" si="3"/>
        <v/>
      </c>
      <c r="N7" s="447"/>
      <c r="O7" s="451" t="str">
        <f>IFERROR(VLOOKUP(M7,計算用!$A$8:$B$15,2,FALSE),"")</f>
        <v/>
      </c>
      <c r="P7" s="452"/>
      <c r="Q7" s="452"/>
      <c r="R7" s="452"/>
      <c r="S7" s="453" t="str">
        <f t="shared" si="4"/>
        <v/>
      </c>
      <c r="T7" s="455"/>
      <c r="U7" s="456"/>
    </row>
    <row r="8" spans="1:21">
      <c r="A8" s="433">
        <f t="shared" si="0"/>
        <v>3</v>
      </c>
      <c r="B8" s="435"/>
      <c r="C8" s="435"/>
      <c r="D8" s="436"/>
      <c r="E8" s="439" t="str">
        <f t="shared" si="1"/>
        <v/>
      </c>
      <c r="F8" s="439" t="str">
        <f t="shared" si="2"/>
        <v/>
      </c>
      <c r="G8" s="441"/>
      <c r="H8" s="442"/>
      <c r="I8" s="442"/>
      <c r="J8" s="441"/>
      <c r="K8" s="444"/>
      <c r="L8" s="444"/>
      <c r="M8" s="445" t="str">
        <f t="shared" si="3"/>
        <v/>
      </c>
      <c r="N8" s="447"/>
      <c r="O8" s="451" t="str">
        <f>IFERROR(VLOOKUP(M8,計算用!$A$8:$B$15,2,FALSE),"")</f>
        <v/>
      </c>
      <c r="P8" s="452"/>
      <c r="Q8" s="452"/>
      <c r="R8" s="452"/>
      <c r="S8" s="453" t="str">
        <f t="shared" si="4"/>
        <v/>
      </c>
      <c r="T8" s="455"/>
      <c r="U8" s="456"/>
    </row>
    <row r="9" spans="1:21">
      <c r="A9" s="433">
        <f t="shared" si="0"/>
        <v>4</v>
      </c>
      <c r="B9" s="435"/>
      <c r="C9" s="435"/>
      <c r="D9" s="436"/>
      <c r="E9" s="439" t="str">
        <f t="shared" si="1"/>
        <v/>
      </c>
      <c r="F9" s="439" t="str">
        <f t="shared" si="2"/>
        <v/>
      </c>
      <c r="G9" s="441"/>
      <c r="H9" s="442"/>
      <c r="I9" s="442"/>
      <c r="J9" s="441"/>
      <c r="K9" s="444"/>
      <c r="L9" s="444"/>
      <c r="M9" s="445" t="str">
        <f t="shared" si="3"/>
        <v/>
      </c>
      <c r="N9" s="447"/>
      <c r="O9" s="451" t="str">
        <f>IFERROR(VLOOKUP(M9,計算用!$A$8:$B$15,2,FALSE),"")</f>
        <v/>
      </c>
      <c r="P9" s="452"/>
      <c r="Q9" s="452"/>
      <c r="R9" s="452"/>
      <c r="S9" s="453" t="str">
        <f t="shared" si="4"/>
        <v/>
      </c>
      <c r="T9" s="455"/>
      <c r="U9" s="456"/>
    </row>
    <row r="10" spans="1:21">
      <c r="A10" s="433">
        <f t="shared" si="0"/>
        <v>5</v>
      </c>
      <c r="B10" s="435"/>
      <c r="C10" s="435"/>
      <c r="D10" s="436"/>
      <c r="E10" s="439" t="str">
        <f t="shared" si="1"/>
        <v/>
      </c>
      <c r="F10" s="439" t="str">
        <f t="shared" si="2"/>
        <v/>
      </c>
      <c r="G10" s="441"/>
      <c r="H10" s="442"/>
      <c r="I10" s="442"/>
      <c r="J10" s="441"/>
      <c r="K10" s="444"/>
      <c r="L10" s="444"/>
      <c r="M10" s="445" t="str">
        <f t="shared" si="3"/>
        <v/>
      </c>
      <c r="N10" s="447"/>
      <c r="O10" s="451" t="str">
        <f>IFERROR(VLOOKUP(M10,計算用!$A$8:$B$15,2,FALSE),"")</f>
        <v/>
      </c>
      <c r="P10" s="452"/>
      <c r="Q10" s="452"/>
      <c r="R10" s="452"/>
      <c r="S10" s="453" t="str">
        <f t="shared" si="4"/>
        <v/>
      </c>
      <c r="T10" s="455"/>
      <c r="U10" s="456"/>
    </row>
    <row r="11" spans="1:21">
      <c r="A11" s="433">
        <f t="shared" si="0"/>
        <v>6</v>
      </c>
      <c r="B11" s="435"/>
      <c r="C11" s="435"/>
      <c r="D11" s="436"/>
      <c r="E11" s="439" t="str">
        <f t="shared" si="1"/>
        <v/>
      </c>
      <c r="F11" s="439" t="str">
        <f t="shared" si="2"/>
        <v/>
      </c>
      <c r="G11" s="441"/>
      <c r="H11" s="442"/>
      <c r="I11" s="442"/>
      <c r="J11" s="441"/>
      <c r="K11" s="444"/>
      <c r="L11" s="444"/>
      <c r="M11" s="445" t="str">
        <f t="shared" si="3"/>
        <v/>
      </c>
      <c r="N11" s="447"/>
      <c r="O11" s="451" t="str">
        <f>IFERROR(VLOOKUP(M11,計算用!$A$8:$B$15,2,FALSE),"")</f>
        <v/>
      </c>
      <c r="P11" s="452"/>
      <c r="Q11" s="452"/>
      <c r="R11" s="452"/>
      <c r="S11" s="453" t="str">
        <f t="shared" si="4"/>
        <v/>
      </c>
      <c r="T11" s="455"/>
      <c r="U11" s="456"/>
    </row>
    <row r="12" spans="1:21">
      <c r="A12" s="433">
        <f t="shared" si="0"/>
        <v>7</v>
      </c>
      <c r="B12" s="435"/>
      <c r="C12" s="435"/>
      <c r="D12" s="436"/>
      <c r="E12" s="439" t="str">
        <f t="shared" si="1"/>
        <v/>
      </c>
      <c r="F12" s="439" t="str">
        <f t="shared" si="2"/>
        <v/>
      </c>
      <c r="G12" s="441"/>
      <c r="H12" s="442"/>
      <c r="I12" s="442"/>
      <c r="J12" s="441"/>
      <c r="K12" s="444"/>
      <c r="L12" s="444"/>
      <c r="M12" s="445" t="str">
        <f t="shared" si="3"/>
        <v/>
      </c>
      <c r="N12" s="447"/>
      <c r="O12" s="451" t="str">
        <f>IFERROR(VLOOKUP(M12,計算用!$A$8:$B$15,2,FALSE),"")</f>
        <v/>
      </c>
      <c r="P12" s="452"/>
      <c r="Q12" s="452"/>
      <c r="R12" s="452"/>
      <c r="S12" s="453" t="str">
        <f t="shared" si="4"/>
        <v/>
      </c>
      <c r="T12" s="455"/>
      <c r="U12" s="456"/>
    </row>
    <row r="13" spans="1:21">
      <c r="A13" s="433">
        <f t="shared" si="0"/>
        <v>8</v>
      </c>
      <c r="B13" s="435"/>
      <c r="C13" s="435"/>
      <c r="D13" s="436"/>
      <c r="E13" s="439" t="str">
        <f t="shared" si="1"/>
        <v/>
      </c>
      <c r="F13" s="439" t="str">
        <f t="shared" si="2"/>
        <v/>
      </c>
      <c r="G13" s="441"/>
      <c r="H13" s="442"/>
      <c r="I13" s="442"/>
      <c r="J13" s="441"/>
      <c r="K13" s="444"/>
      <c r="L13" s="444"/>
      <c r="M13" s="445" t="str">
        <f t="shared" si="3"/>
        <v/>
      </c>
      <c r="N13" s="447"/>
      <c r="O13" s="451" t="str">
        <f>IFERROR(VLOOKUP(M13,計算用!$A$8:$B$15,2,FALSE),"")</f>
        <v/>
      </c>
      <c r="P13" s="452"/>
      <c r="Q13" s="452"/>
      <c r="R13" s="452"/>
      <c r="S13" s="453" t="str">
        <f t="shared" si="4"/>
        <v/>
      </c>
      <c r="T13" s="455"/>
      <c r="U13" s="456"/>
    </row>
    <row r="14" spans="1:21">
      <c r="A14" s="433">
        <f t="shared" si="0"/>
        <v>9</v>
      </c>
      <c r="B14" s="435"/>
      <c r="C14" s="435"/>
      <c r="D14" s="436"/>
      <c r="E14" s="439" t="str">
        <f t="shared" si="1"/>
        <v/>
      </c>
      <c r="F14" s="439" t="str">
        <f t="shared" si="2"/>
        <v/>
      </c>
      <c r="G14" s="441"/>
      <c r="H14" s="442"/>
      <c r="I14" s="442"/>
      <c r="J14" s="441"/>
      <c r="K14" s="444"/>
      <c r="L14" s="444"/>
      <c r="M14" s="445" t="str">
        <f t="shared" si="3"/>
        <v/>
      </c>
      <c r="N14" s="447"/>
      <c r="O14" s="451" t="str">
        <f>IFERROR(VLOOKUP(M14,計算用!$A$8:$B$15,2,FALSE),"")</f>
        <v/>
      </c>
      <c r="P14" s="452"/>
      <c r="Q14" s="452"/>
      <c r="R14" s="452"/>
      <c r="S14" s="453" t="str">
        <f t="shared" si="4"/>
        <v/>
      </c>
      <c r="T14" s="455"/>
      <c r="U14" s="456"/>
    </row>
    <row r="15" spans="1:21">
      <c r="A15" s="433">
        <f t="shared" si="0"/>
        <v>10</v>
      </c>
      <c r="B15" s="435"/>
      <c r="C15" s="435"/>
      <c r="D15" s="436"/>
      <c r="E15" s="439" t="str">
        <f t="shared" si="1"/>
        <v/>
      </c>
      <c r="F15" s="439" t="str">
        <f t="shared" si="2"/>
        <v/>
      </c>
      <c r="G15" s="441"/>
      <c r="H15" s="442"/>
      <c r="I15" s="442"/>
      <c r="J15" s="441"/>
      <c r="K15" s="444"/>
      <c r="L15" s="444"/>
      <c r="M15" s="445" t="str">
        <f t="shared" si="3"/>
        <v/>
      </c>
      <c r="N15" s="447"/>
      <c r="O15" s="451" t="str">
        <f>IFERROR(VLOOKUP(M15,計算用!$A$8:$B$15,2,FALSE),"")</f>
        <v/>
      </c>
      <c r="P15" s="452"/>
      <c r="Q15" s="452"/>
      <c r="R15" s="452"/>
      <c r="S15" s="453" t="str">
        <f t="shared" si="4"/>
        <v/>
      </c>
      <c r="T15" s="455"/>
      <c r="U15" s="456"/>
    </row>
    <row r="16" spans="1:21">
      <c r="A16" s="433">
        <f t="shared" si="0"/>
        <v>11</v>
      </c>
      <c r="B16" s="435"/>
      <c r="C16" s="435"/>
      <c r="D16" s="436"/>
      <c r="E16" s="439" t="str">
        <f t="shared" si="1"/>
        <v/>
      </c>
      <c r="F16" s="439" t="str">
        <f t="shared" si="2"/>
        <v/>
      </c>
      <c r="G16" s="441"/>
      <c r="H16" s="442"/>
      <c r="I16" s="442"/>
      <c r="J16" s="441"/>
      <c r="K16" s="444"/>
      <c r="L16" s="444"/>
      <c r="M16" s="445" t="str">
        <f t="shared" si="3"/>
        <v/>
      </c>
      <c r="N16" s="447"/>
      <c r="O16" s="451" t="str">
        <f>IFERROR(VLOOKUP(M16,計算用!$A$8:$B$15,2,FALSE),"")</f>
        <v/>
      </c>
      <c r="P16" s="452"/>
      <c r="Q16" s="452"/>
      <c r="R16" s="452"/>
      <c r="S16" s="453" t="str">
        <f t="shared" si="4"/>
        <v/>
      </c>
      <c r="T16" s="455"/>
      <c r="U16" s="456"/>
    </row>
    <row r="17" spans="1:21">
      <c r="A17" s="433">
        <f t="shared" si="0"/>
        <v>12</v>
      </c>
      <c r="B17" s="435"/>
      <c r="C17" s="435"/>
      <c r="D17" s="436"/>
      <c r="E17" s="439" t="str">
        <f t="shared" si="1"/>
        <v/>
      </c>
      <c r="F17" s="439" t="str">
        <f t="shared" si="2"/>
        <v/>
      </c>
      <c r="G17" s="441"/>
      <c r="H17" s="442"/>
      <c r="I17" s="442"/>
      <c r="J17" s="441"/>
      <c r="K17" s="444"/>
      <c r="L17" s="444"/>
      <c r="M17" s="445" t="str">
        <f t="shared" si="3"/>
        <v/>
      </c>
      <c r="N17" s="447"/>
      <c r="O17" s="451" t="str">
        <f>IFERROR(VLOOKUP(M17,計算用!$A$8:$B$15,2,FALSE),"")</f>
        <v/>
      </c>
      <c r="P17" s="452"/>
      <c r="Q17" s="452"/>
      <c r="R17" s="452"/>
      <c r="S17" s="453" t="str">
        <f t="shared" si="4"/>
        <v/>
      </c>
      <c r="T17" s="455"/>
      <c r="U17" s="456"/>
    </row>
    <row r="18" spans="1:21">
      <c r="A18" s="433">
        <f t="shared" si="0"/>
        <v>13</v>
      </c>
      <c r="B18" s="435"/>
      <c r="C18" s="435"/>
      <c r="D18" s="436"/>
      <c r="E18" s="439" t="str">
        <f t="shared" si="1"/>
        <v/>
      </c>
      <c r="F18" s="439" t="str">
        <f t="shared" si="2"/>
        <v/>
      </c>
      <c r="G18" s="441"/>
      <c r="H18" s="442"/>
      <c r="I18" s="442"/>
      <c r="J18" s="441"/>
      <c r="K18" s="444"/>
      <c r="L18" s="444"/>
      <c r="M18" s="445" t="str">
        <f t="shared" si="3"/>
        <v/>
      </c>
      <c r="N18" s="447"/>
      <c r="O18" s="451" t="str">
        <f>IFERROR(VLOOKUP(M18,計算用!$A$8:$B$15,2,FALSE),"")</f>
        <v/>
      </c>
      <c r="P18" s="452"/>
      <c r="Q18" s="452"/>
      <c r="R18" s="452"/>
      <c r="S18" s="453" t="str">
        <f t="shared" si="4"/>
        <v/>
      </c>
      <c r="T18" s="455"/>
      <c r="U18" s="456"/>
    </row>
    <row r="19" spans="1:21">
      <c r="A19" s="433">
        <f t="shared" si="0"/>
        <v>14</v>
      </c>
      <c r="B19" s="435"/>
      <c r="C19" s="435"/>
      <c r="D19" s="436"/>
      <c r="E19" s="439" t="str">
        <f t="shared" si="1"/>
        <v/>
      </c>
      <c r="F19" s="439" t="str">
        <f t="shared" si="2"/>
        <v/>
      </c>
      <c r="G19" s="441"/>
      <c r="H19" s="442"/>
      <c r="I19" s="442"/>
      <c r="J19" s="441"/>
      <c r="K19" s="444"/>
      <c r="L19" s="444"/>
      <c r="M19" s="445" t="str">
        <f t="shared" si="3"/>
        <v/>
      </c>
      <c r="N19" s="447"/>
      <c r="O19" s="451" t="str">
        <f>IFERROR(VLOOKUP(M19,計算用!$A$8:$B$15,2,FALSE),"")</f>
        <v/>
      </c>
      <c r="P19" s="452"/>
      <c r="Q19" s="452"/>
      <c r="R19" s="452"/>
      <c r="S19" s="453" t="str">
        <f t="shared" si="4"/>
        <v/>
      </c>
      <c r="T19" s="455"/>
      <c r="U19" s="456"/>
    </row>
    <row r="20" spans="1:21">
      <c r="A20" s="433">
        <f t="shared" si="0"/>
        <v>15</v>
      </c>
      <c r="B20" s="435"/>
      <c r="C20" s="435"/>
      <c r="D20" s="436"/>
      <c r="E20" s="439" t="str">
        <f t="shared" si="1"/>
        <v/>
      </c>
      <c r="F20" s="439" t="str">
        <f t="shared" si="2"/>
        <v/>
      </c>
      <c r="G20" s="441"/>
      <c r="H20" s="442"/>
      <c r="I20" s="442"/>
      <c r="J20" s="441"/>
      <c r="K20" s="444"/>
      <c r="L20" s="444"/>
      <c r="M20" s="445" t="str">
        <f t="shared" si="3"/>
        <v/>
      </c>
      <c r="N20" s="447"/>
      <c r="O20" s="451" t="str">
        <f>IFERROR(VLOOKUP(M20,計算用!$A$8:$B$15,2,FALSE),"")</f>
        <v/>
      </c>
      <c r="P20" s="452"/>
      <c r="Q20" s="452"/>
      <c r="R20" s="452"/>
      <c r="S20" s="453" t="str">
        <f t="shared" si="4"/>
        <v/>
      </c>
      <c r="T20" s="455"/>
      <c r="U20" s="456"/>
    </row>
    <row r="21" spans="1:21">
      <c r="A21" s="433">
        <f t="shared" si="0"/>
        <v>16</v>
      </c>
      <c r="B21" s="435"/>
      <c r="C21" s="435"/>
      <c r="D21" s="436"/>
      <c r="E21" s="439" t="str">
        <f t="shared" si="1"/>
        <v/>
      </c>
      <c r="F21" s="439" t="str">
        <f t="shared" si="2"/>
        <v/>
      </c>
      <c r="G21" s="441"/>
      <c r="H21" s="442"/>
      <c r="I21" s="442"/>
      <c r="J21" s="441"/>
      <c r="K21" s="444"/>
      <c r="L21" s="444"/>
      <c r="M21" s="445" t="str">
        <f t="shared" si="3"/>
        <v/>
      </c>
      <c r="N21" s="447"/>
      <c r="O21" s="451" t="str">
        <f>IFERROR(VLOOKUP(M21,計算用!$A$8:$B$15,2,FALSE),"")</f>
        <v/>
      </c>
      <c r="P21" s="452"/>
      <c r="Q21" s="452"/>
      <c r="R21" s="452"/>
      <c r="S21" s="453" t="str">
        <f t="shared" si="4"/>
        <v/>
      </c>
      <c r="T21" s="455"/>
      <c r="U21" s="456"/>
    </row>
    <row r="22" spans="1:21">
      <c r="A22" s="433">
        <f t="shared" si="0"/>
        <v>17</v>
      </c>
      <c r="B22" s="435"/>
      <c r="C22" s="435"/>
      <c r="D22" s="436"/>
      <c r="E22" s="439" t="str">
        <f t="shared" si="1"/>
        <v/>
      </c>
      <c r="F22" s="439" t="str">
        <f t="shared" si="2"/>
        <v/>
      </c>
      <c r="G22" s="441"/>
      <c r="H22" s="442"/>
      <c r="I22" s="442"/>
      <c r="J22" s="441"/>
      <c r="K22" s="444"/>
      <c r="L22" s="444"/>
      <c r="M22" s="445" t="str">
        <f t="shared" si="3"/>
        <v/>
      </c>
      <c r="N22" s="447"/>
      <c r="O22" s="451" t="str">
        <f>IFERROR(VLOOKUP(M22,計算用!$A$8:$B$15,2,FALSE),"")</f>
        <v/>
      </c>
      <c r="P22" s="452"/>
      <c r="Q22" s="452"/>
      <c r="R22" s="452"/>
      <c r="S22" s="453" t="str">
        <f t="shared" si="4"/>
        <v/>
      </c>
      <c r="T22" s="455"/>
      <c r="U22" s="456"/>
    </row>
    <row r="23" spans="1:21">
      <c r="A23" s="433">
        <f t="shared" si="0"/>
        <v>18</v>
      </c>
      <c r="B23" s="435"/>
      <c r="C23" s="435"/>
      <c r="D23" s="436"/>
      <c r="E23" s="439" t="str">
        <f t="shared" si="1"/>
        <v/>
      </c>
      <c r="F23" s="439" t="str">
        <f t="shared" si="2"/>
        <v/>
      </c>
      <c r="G23" s="441"/>
      <c r="H23" s="442"/>
      <c r="I23" s="442"/>
      <c r="J23" s="441"/>
      <c r="K23" s="444"/>
      <c r="L23" s="444"/>
      <c r="M23" s="445" t="str">
        <f t="shared" si="3"/>
        <v/>
      </c>
      <c r="N23" s="447"/>
      <c r="O23" s="451" t="str">
        <f>IFERROR(VLOOKUP(M23,計算用!$A$8:$B$15,2,FALSE),"")</f>
        <v/>
      </c>
      <c r="P23" s="452"/>
      <c r="Q23" s="452"/>
      <c r="R23" s="452"/>
      <c r="S23" s="453" t="str">
        <f t="shared" si="4"/>
        <v/>
      </c>
      <c r="T23" s="455"/>
      <c r="U23" s="456"/>
    </row>
    <row r="24" spans="1:21">
      <c r="A24" s="433">
        <f t="shared" si="0"/>
        <v>19</v>
      </c>
      <c r="B24" s="435"/>
      <c r="C24" s="435"/>
      <c r="D24" s="436"/>
      <c r="E24" s="439" t="str">
        <f t="shared" si="1"/>
        <v/>
      </c>
      <c r="F24" s="439" t="str">
        <f t="shared" si="2"/>
        <v/>
      </c>
      <c r="G24" s="441"/>
      <c r="H24" s="442"/>
      <c r="I24" s="442"/>
      <c r="J24" s="441"/>
      <c r="K24" s="444"/>
      <c r="L24" s="444"/>
      <c r="M24" s="445" t="str">
        <f t="shared" si="3"/>
        <v/>
      </c>
      <c r="N24" s="447"/>
      <c r="O24" s="451" t="str">
        <f>IFERROR(VLOOKUP(M24,計算用!$A$8:$B$15,2,FALSE),"")</f>
        <v/>
      </c>
      <c r="P24" s="452"/>
      <c r="Q24" s="452"/>
      <c r="R24" s="452"/>
      <c r="S24" s="453" t="str">
        <f t="shared" si="4"/>
        <v/>
      </c>
      <c r="T24" s="455"/>
      <c r="U24" s="456"/>
    </row>
    <row r="25" spans="1:21">
      <c r="A25" s="433">
        <f t="shared" si="0"/>
        <v>20</v>
      </c>
      <c r="B25" s="435"/>
      <c r="C25" s="435"/>
      <c r="D25" s="436"/>
      <c r="E25" s="439" t="str">
        <f t="shared" si="1"/>
        <v/>
      </c>
      <c r="F25" s="439" t="str">
        <f t="shared" si="2"/>
        <v/>
      </c>
      <c r="G25" s="441"/>
      <c r="H25" s="442"/>
      <c r="I25" s="442"/>
      <c r="J25" s="441"/>
      <c r="K25" s="444"/>
      <c r="L25" s="444"/>
      <c r="M25" s="445" t="str">
        <f t="shared" si="3"/>
        <v/>
      </c>
      <c r="N25" s="447"/>
      <c r="O25" s="451" t="str">
        <f>IFERROR(VLOOKUP(M25,計算用!$A$8:$B$15,2,FALSE),"")</f>
        <v/>
      </c>
      <c r="P25" s="452"/>
      <c r="Q25" s="452"/>
      <c r="R25" s="452"/>
      <c r="S25" s="453" t="str">
        <f t="shared" si="4"/>
        <v/>
      </c>
      <c r="T25" s="455"/>
      <c r="U25" s="456"/>
    </row>
    <row r="26" spans="1:21">
      <c r="A26" s="433">
        <f t="shared" si="0"/>
        <v>21</v>
      </c>
      <c r="B26" s="435"/>
      <c r="C26" s="435"/>
      <c r="D26" s="436"/>
      <c r="E26" s="439" t="str">
        <f t="shared" si="1"/>
        <v/>
      </c>
      <c r="F26" s="439" t="str">
        <f t="shared" si="2"/>
        <v/>
      </c>
      <c r="G26" s="441"/>
      <c r="H26" s="442"/>
      <c r="I26" s="442"/>
      <c r="J26" s="441"/>
      <c r="K26" s="444"/>
      <c r="L26" s="444"/>
      <c r="M26" s="445" t="str">
        <f t="shared" si="3"/>
        <v/>
      </c>
      <c r="N26" s="447"/>
      <c r="O26" s="451" t="str">
        <f>IFERROR(VLOOKUP(M26,計算用!$A$8:$B$15,2,FALSE),"")</f>
        <v/>
      </c>
      <c r="P26" s="452"/>
      <c r="Q26" s="452"/>
      <c r="R26" s="452"/>
      <c r="S26" s="453" t="str">
        <f t="shared" si="4"/>
        <v/>
      </c>
      <c r="T26" s="455"/>
      <c r="U26" s="456"/>
    </row>
    <row r="27" spans="1:21">
      <c r="A27" s="433">
        <f t="shared" si="0"/>
        <v>22</v>
      </c>
      <c r="B27" s="435"/>
      <c r="C27" s="435"/>
      <c r="D27" s="436"/>
      <c r="E27" s="439" t="str">
        <f t="shared" si="1"/>
        <v/>
      </c>
      <c r="F27" s="439" t="str">
        <f t="shared" si="2"/>
        <v/>
      </c>
      <c r="G27" s="441"/>
      <c r="H27" s="442"/>
      <c r="I27" s="442"/>
      <c r="J27" s="441"/>
      <c r="K27" s="444"/>
      <c r="L27" s="444"/>
      <c r="M27" s="445" t="str">
        <f t="shared" si="3"/>
        <v/>
      </c>
      <c r="N27" s="447"/>
      <c r="O27" s="451" t="str">
        <f>IFERROR(VLOOKUP(M27,計算用!$A$8:$B$15,2,FALSE),"")</f>
        <v/>
      </c>
      <c r="P27" s="452"/>
      <c r="Q27" s="452"/>
      <c r="R27" s="452"/>
      <c r="S27" s="453" t="str">
        <f t="shared" si="4"/>
        <v/>
      </c>
      <c r="T27" s="455"/>
      <c r="U27" s="456"/>
    </row>
    <row r="28" spans="1:21">
      <c r="A28" s="433">
        <f t="shared" si="0"/>
        <v>23</v>
      </c>
      <c r="B28" s="435"/>
      <c r="C28" s="435"/>
      <c r="D28" s="436"/>
      <c r="E28" s="439" t="str">
        <f t="shared" si="1"/>
        <v/>
      </c>
      <c r="F28" s="439" t="str">
        <f t="shared" si="2"/>
        <v/>
      </c>
      <c r="G28" s="441"/>
      <c r="H28" s="442"/>
      <c r="I28" s="442"/>
      <c r="J28" s="441"/>
      <c r="K28" s="444"/>
      <c r="L28" s="444"/>
      <c r="M28" s="445" t="str">
        <f t="shared" si="3"/>
        <v/>
      </c>
      <c r="N28" s="447"/>
      <c r="O28" s="451" t="str">
        <f>IFERROR(VLOOKUP(M28,計算用!$A$8:$B$15,2,FALSE),"")</f>
        <v/>
      </c>
      <c r="P28" s="452"/>
      <c r="Q28" s="452"/>
      <c r="R28" s="452"/>
      <c r="S28" s="453" t="str">
        <f t="shared" si="4"/>
        <v/>
      </c>
      <c r="T28" s="455"/>
      <c r="U28" s="456"/>
    </row>
    <row r="29" spans="1:21">
      <c r="A29" s="433">
        <f t="shared" si="0"/>
        <v>24</v>
      </c>
      <c r="B29" s="435"/>
      <c r="C29" s="435"/>
      <c r="D29" s="436"/>
      <c r="E29" s="439" t="str">
        <f t="shared" si="1"/>
        <v/>
      </c>
      <c r="F29" s="439" t="str">
        <f t="shared" si="2"/>
        <v/>
      </c>
      <c r="G29" s="441"/>
      <c r="H29" s="442"/>
      <c r="I29" s="442"/>
      <c r="J29" s="441"/>
      <c r="K29" s="444"/>
      <c r="L29" s="444"/>
      <c r="M29" s="445" t="str">
        <f t="shared" si="3"/>
        <v/>
      </c>
      <c r="N29" s="447"/>
      <c r="O29" s="451" t="str">
        <f>IFERROR(VLOOKUP(M29,計算用!$A$8:$B$15,2,FALSE),"")</f>
        <v/>
      </c>
      <c r="P29" s="452"/>
      <c r="Q29" s="452"/>
      <c r="R29" s="452"/>
      <c r="S29" s="453" t="str">
        <f t="shared" si="4"/>
        <v/>
      </c>
      <c r="T29" s="455"/>
      <c r="U29" s="456"/>
    </row>
    <row r="30" spans="1:21">
      <c r="A30" s="433">
        <f t="shared" si="0"/>
        <v>25</v>
      </c>
      <c r="B30" s="435"/>
      <c r="C30" s="435"/>
      <c r="D30" s="436"/>
      <c r="E30" s="439" t="str">
        <f t="shared" si="1"/>
        <v/>
      </c>
      <c r="F30" s="439" t="str">
        <f t="shared" si="2"/>
        <v/>
      </c>
      <c r="G30" s="441"/>
      <c r="H30" s="442"/>
      <c r="I30" s="442"/>
      <c r="J30" s="441"/>
      <c r="K30" s="444"/>
      <c r="L30" s="444"/>
      <c r="M30" s="445" t="str">
        <f t="shared" si="3"/>
        <v/>
      </c>
      <c r="N30" s="447"/>
      <c r="O30" s="451" t="str">
        <f>IFERROR(VLOOKUP(M30,計算用!$A$8:$B$15,2,FALSE),"")</f>
        <v/>
      </c>
      <c r="P30" s="452"/>
      <c r="Q30" s="452"/>
      <c r="R30" s="452"/>
      <c r="S30" s="453" t="str">
        <f t="shared" si="4"/>
        <v/>
      </c>
      <c r="T30" s="455"/>
      <c r="U30" s="456"/>
    </row>
    <row r="31" spans="1:21">
      <c r="A31" s="433">
        <f t="shared" si="0"/>
        <v>26</v>
      </c>
      <c r="B31" s="435"/>
      <c r="C31" s="435"/>
      <c r="D31" s="436"/>
      <c r="E31" s="439" t="str">
        <f t="shared" si="1"/>
        <v/>
      </c>
      <c r="F31" s="439" t="str">
        <f t="shared" si="2"/>
        <v/>
      </c>
      <c r="G31" s="441"/>
      <c r="H31" s="442"/>
      <c r="I31" s="442"/>
      <c r="J31" s="441"/>
      <c r="K31" s="444"/>
      <c r="L31" s="444"/>
      <c r="M31" s="445" t="str">
        <f t="shared" si="3"/>
        <v/>
      </c>
      <c r="N31" s="447"/>
      <c r="O31" s="451" t="str">
        <f>IFERROR(VLOOKUP(M31,計算用!$A$8:$B$15,2,FALSE),"")</f>
        <v/>
      </c>
      <c r="P31" s="452"/>
      <c r="Q31" s="452"/>
      <c r="R31" s="452"/>
      <c r="S31" s="453" t="str">
        <f t="shared" si="4"/>
        <v/>
      </c>
      <c r="T31" s="455"/>
      <c r="U31" s="456"/>
    </row>
    <row r="32" spans="1:21">
      <c r="A32" s="433">
        <f t="shared" si="0"/>
        <v>27</v>
      </c>
      <c r="B32" s="435"/>
      <c r="C32" s="435"/>
      <c r="D32" s="436"/>
      <c r="E32" s="439" t="str">
        <f t="shared" si="1"/>
        <v/>
      </c>
      <c r="F32" s="439" t="str">
        <f t="shared" si="2"/>
        <v/>
      </c>
      <c r="G32" s="441"/>
      <c r="H32" s="442"/>
      <c r="I32" s="442"/>
      <c r="J32" s="441"/>
      <c r="K32" s="444"/>
      <c r="L32" s="444"/>
      <c r="M32" s="445" t="str">
        <f t="shared" si="3"/>
        <v/>
      </c>
      <c r="N32" s="447"/>
      <c r="O32" s="451" t="str">
        <f>IFERROR(VLOOKUP(M32,計算用!$A$8:$B$15,2,FALSE),"")</f>
        <v/>
      </c>
      <c r="P32" s="452"/>
      <c r="Q32" s="452"/>
      <c r="R32" s="452"/>
      <c r="S32" s="453" t="str">
        <f t="shared" si="4"/>
        <v/>
      </c>
      <c r="T32" s="455"/>
      <c r="U32" s="456"/>
    </row>
    <row r="33" spans="1:21">
      <c r="A33" s="433">
        <f t="shared" si="0"/>
        <v>28</v>
      </c>
      <c r="B33" s="435"/>
      <c r="C33" s="435"/>
      <c r="D33" s="436"/>
      <c r="E33" s="439" t="str">
        <f t="shared" si="1"/>
        <v/>
      </c>
      <c r="F33" s="439" t="str">
        <f t="shared" si="2"/>
        <v/>
      </c>
      <c r="G33" s="441"/>
      <c r="H33" s="442"/>
      <c r="I33" s="442"/>
      <c r="J33" s="441"/>
      <c r="K33" s="444"/>
      <c r="L33" s="444"/>
      <c r="M33" s="445" t="str">
        <f t="shared" si="3"/>
        <v/>
      </c>
      <c r="N33" s="447"/>
      <c r="O33" s="451" t="str">
        <f>IFERROR(VLOOKUP(M33,計算用!$A$8:$B$15,2,FALSE),"")</f>
        <v/>
      </c>
      <c r="P33" s="452"/>
      <c r="Q33" s="452"/>
      <c r="R33" s="452"/>
      <c r="S33" s="453" t="str">
        <f t="shared" si="4"/>
        <v/>
      </c>
      <c r="T33" s="455"/>
      <c r="U33" s="456"/>
    </row>
    <row r="34" spans="1:21">
      <c r="A34" s="433">
        <f t="shared" si="0"/>
        <v>29</v>
      </c>
      <c r="B34" s="435"/>
      <c r="C34" s="435"/>
      <c r="D34" s="436"/>
      <c r="E34" s="439" t="str">
        <f t="shared" si="1"/>
        <v/>
      </c>
      <c r="F34" s="439" t="str">
        <f t="shared" si="2"/>
        <v/>
      </c>
      <c r="G34" s="441"/>
      <c r="H34" s="442"/>
      <c r="I34" s="442"/>
      <c r="J34" s="441"/>
      <c r="K34" s="444"/>
      <c r="L34" s="444"/>
      <c r="M34" s="445" t="str">
        <f t="shared" si="3"/>
        <v/>
      </c>
      <c r="N34" s="447"/>
      <c r="O34" s="451" t="str">
        <f>IFERROR(VLOOKUP(M34,計算用!$A$8:$B$15,2,FALSE),"")</f>
        <v/>
      </c>
      <c r="P34" s="452"/>
      <c r="Q34" s="452"/>
      <c r="R34" s="452"/>
      <c r="S34" s="453" t="str">
        <f t="shared" si="4"/>
        <v/>
      </c>
      <c r="T34" s="455"/>
      <c r="U34" s="456"/>
    </row>
    <row r="35" spans="1:21">
      <c r="A35" s="433">
        <f t="shared" si="0"/>
        <v>30</v>
      </c>
      <c r="B35" s="435"/>
      <c r="C35" s="435"/>
      <c r="D35" s="436"/>
      <c r="E35" s="439" t="str">
        <f t="shared" si="1"/>
        <v/>
      </c>
      <c r="F35" s="439" t="str">
        <f t="shared" si="2"/>
        <v/>
      </c>
      <c r="G35" s="441"/>
      <c r="H35" s="442"/>
      <c r="I35" s="442"/>
      <c r="J35" s="441"/>
      <c r="K35" s="444"/>
      <c r="L35" s="444"/>
      <c r="M35" s="445" t="str">
        <f t="shared" si="3"/>
        <v/>
      </c>
      <c r="N35" s="447"/>
      <c r="O35" s="451" t="str">
        <f>IFERROR(VLOOKUP(M35,計算用!$A$8:$B$15,2,FALSE),"")</f>
        <v/>
      </c>
      <c r="P35" s="452"/>
      <c r="Q35" s="452"/>
      <c r="R35" s="452"/>
      <c r="S35" s="453" t="str">
        <f t="shared" si="4"/>
        <v/>
      </c>
      <c r="T35" s="455"/>
      <c r="U35" s="456"/>
    </row>
    <row r="36" spans="1:21">
      <c r="A36" s="433">
        <f t="shared" si="0"/>
        <v>31</v>
      </c>
      <c r="B36" s="435"/>
      <c r="C36" s="435"/>
      <c r="D36" s="436"/>
      <c r="E36" s="439" t="str">
        <f t="shared" si="1"/>
        <v/>
      </c>
      <c r="F36" s="439" t="str">
        <f t="shared" si="2"/>
        <v/>
      </c>
      <c r="G36" s="441"/>
      <c r="H36" s="442"/>
      <c r="I36" s="442"/>
      <c r="J36" s="441"/>
      <c r="K36" s="444"/>
      <c r="L36" s="444"/>
      <c r="M36" s="445" t="str">
        <f t="shared" si="3"/>
        <v/>
      </c>
      <c r="N36" s="447"/>
      <c r="O36" s="451" t="str">
        <f>IFERROR(VLOOKUP(M36,計算用!$A$8:$B$15,2,FALSE),"")</f>
        <v/>
      </c>
      <c r="P36" s="452"/>
      <c r="Q36" s="452"/>
      <c r="R36" s="452"/>
      <c r="S36" s="453" t="str">
        <f t="shared" si="4"/>
        <v/>
      </c>
      <c r="T36" s="455"/>
      <c r="U36" s="456"/>
    </row>
    <row r="37" spans="1:21">
      <c r="A37" s="433">
        <f t="shared" si="0"/>
        <v>32</v>
      </c>
      <c r="B37" s="435"/>
      <c r="C37" s="435"/>
      <c r="D37" s="436"/>
      <c r="E37" s="439" t="str">
        <f t="shared" si="1"/>
        <v/>
      </c>
      <c r="F37" s="439" t="str">
        <f t="shared" si="2"/>
        <v/>
      </c>
      <c r="G37" s="441"/>
      <c r="H37" s="442"/>
      <c r="I37" s="442"/>
      <c r="J37" s="441"/>
      <c r="K37" s="444"/>
      <c r="L37" s="444"/>
      <c r="M37" s="445" t="str">
        <f t="shared" si="3"/>
        <v/>
      </c>
      <c r="N37" s="447"/>
      <c r="O37" s="451" t="str">
        <f>IFERROR(VLOOKUP(M37,計算用!$A$8:$B$15,2,FALSE),"")</f>
        <v/>
      </c>
      <c r="P37" s="452"/>
      <c r="Q37" s="452"/>
      <c r="R37" s="452"/>
      <c r="S37" s="453" t="str">
        <f t="shared" si="4"/>
        <v/>
      </c>
      <c r="T37" s="455"/>
      <c r="U37" s="456"/>
    </row>
    <row r="38" spans="1:21">
      <c r="A38" s="433">
        <f t="shared" si="0"/>
        <v>33</v>
      </c>
      <c r="B38" s="435"/>
      <c r="C38" s="435"/>
      <c r="D38" s="436"/>
      <c r="E38" s="439" t="str">
        <f t="shared" si="1"/>
        <v/>
      </c>
      <c r="F38" s="439" t="str">
        <f t="shared" si="2"/>
        <v/>
      </c>
      <c r="G38" s="441"/>
      <c r="H38" s="442"/>
      <c r="I38" s="442"/>
      <c r="J38" s="441"/>
      <c r="K38" s="444"/>
      <c r="L38" s="444"/>
      <c r="M38" s="445" t="str">
        <f t="shared" si="3"/>
        <v/>
      </c>
      <c r="N38" s="447"/>
      <c r="O38" s="451" t="str">
        <f>IFERROR(VLOOKUP(M38,計算用!$A$8:$B$15,2,FALSE),"")</f>
        <v/>
      </c>
      <c r="P38" s="452"/>
      <c r="Q38" s="452"/>
      <c r="R38" s="452"/>
      <c r="S38" s="453" t="str">
        <f t="shared" si="4"/>
        <v/>
      </c>
      <c r="T38" s="455"/>
      <c r="U38" s="456"/>
    </row>
    <row r="39" spans="1:21">
      <c r="A39" s="433">
        <f t="shared" si="0"/>
        <v>34</v>
      </c>
      <c r="B39" s="435"/>
      <c r="C39" s="435"/>
      <c r="D39" s="436"/>
      <c r="E39" s="439" t="str">
        <f t="shared" si="1"/>
        <v/>
      </c>
      <c r="F39" s="439" t="str">
        <f t="shared" si="2"/>
        <v/>
      </c>
      <c r="G39" s="441"/>
      <c r="H39" s="442"/>
      <c r="I39" s="442"/>
      <c r="J39" s="441"/>
      <c r="K39" s="444"/>
      <c r="L39" s="444"/>
      <c r="M39" s="445" t="str">
        <f t="shared" si="3"/>
        <v/>
      </c>
      <c r="N39" s="447"/>
      <c r="O39" s="451" t="str">
        <f>IFERROR(VLOOKUP(M39,計算用!$A$8:$B$15,2,FALSE),"")</f>
        <v/>
      </c>
      <c r="P39" s="452"/>
      <c r="Q39" s="452"/>
      <c r="R39" s="452"/>
      <c r="S39" s="453" t="str">
        <f t="shared" si="4"/>
        <v/>
      </c>
      <c r="T39" s="455"/>
      <c r="U39" s="456"/>
    </row>
    <row r="40" spans="1:21">
      <c r="A40" s="433">
        <f t="shared" si="0"/>
        <v>35</v>
      </c>
      <c r="B40" s="435"/>
      <c r="C40" s="435"/>
      <c r="D40" s="436"/>
      <c r="E40" s="439" t="str">
        <f t="shared" si="1"/>
        <v/>
      </c>
      <c r="F40" s="439" t="str">
        <f t="shared" si="2"/>
        <v/>
      </c>
      <c r="G40" s="441"/>
      <c r="H40" s="442"/>
      <c r="I40" s="442"/>
      <c r="J40" s="441"/>
      <c r="K40" s="444"/>
      <c r="L40" s="444"/>
      <c r="M40" s="445" t="str">
        <f t="shared" si="3"/>
        <v/>
      </c>
      <c r="N40" s="447"/>
      <c r="O40" s="451" t="str">
        <f>IFERROR(VLOOKUP(M40,計算用!$A$8:$B$15,2,FALSE),"")</f>
        <v/>
      </c>
      <c r="P40" s="452"/>
      <c r="Q40" s="452"/>
      <c r="R40" s="452"/>
      <c r="S40" s="453" t="str">
        <f t="shared" si="4"/>
        <v/>
      </c>
      <c r="T40" s="455"/>
      <c r="U40" s="456"/>
    </row>
    <row r="41" spans="1:21">
      <c r="A41" s="433">
        <f t="shared" si="0"/>
        <v>36</v>
      </c>
      <c r="B41" s="435"/>
      <c r="C41" s="435"/>
      <c r="D41" s="436"/>
      <c r="E41" s="439" t="str">
        <f t="shared" si="1"/>
        <v/>
      </c>
      <c r="F41" s="439" t="str">
        <f t="shared" si="2"/>
        <v/>
      </c>
      <c r="G41" s="441"/>
      <c r="H41" s="442"/>
      <c r="I41" s="442"/>
      <c r="J41" s="441"/>
      <c r="K41" s="444"/>
      <c r="L41" s="444"/>
      <c r="M41" s="445" t="str">
        <f t="shared" si="3"/>
        <v/>
      </c>
      <c r="N41" s="447"/>
      <c r="O41" s="451" t="str">
        <f>IFERROR(VLOOKUP(M41,計算用!$A$8:$B$15,2,FALSE),"")</f>
        <v/>
      </c>
      <c r="P41" s="452"/>
      <c r="Q41" s="452"/>
      <c r="R41" s="452"/>
      <c r="S41" s="453" t="str">
        <f t="shared" si="4"/>
        <v/>
      </c>
      <c r="T41" s="455"/>
      <c r="U41" s="456"/>
    </row>
    <row r="42" spans="1:21">
      <c r="A42" s="433">
        <f t="shared" si="0"/>
        <v>37</v>
      </c>
      <c r="B42" s="435"/>
      <c r="C42" s="435"/>
      <c r="D42" s="436"/>
      <c r="E42" s="439" t="str">
        <f t="shared" si="1"/>
        <v/>
      </c>
      <c r="F42" s="439" t="str">
        <f t="shared" si="2"/>
        <v/>
      </c>
      <c r="G42" s="441"/>
      <c r="H42" s="442"/>
      <c r="I42" s="442"/>
      <c r="J42" s="441"/>
      <c r="K42" s="444"/>
      <c r="L42" s="444"/>
      <c r="M42" s="445" t="str">
        <f t="shared" si="3"/>
        <v/>
      </c>
      <c r="N42" s="447"/>
      <c r="O42" s="451" t="str">
        <f>IFERROR(VLOOKUP(M42,計算用!$A$8:$B$15,2,FALSE),"")</f>
        <v/>
      </c>
      <c r="P42" s="452"/>
      <c r="Q42" s="452"/>
      <c r="R42" s="452"/>
      <c r="S42" s="453" t="str">
        <f t="shared" si="4"/>
        <v/>
      </c>
      <c r="T42" s="455"/>
      <c r="U42" s="456"/>
    </row>
    <row r="43" spans="1:21">
      <c r="A43" s="433">
        <f t="shared" si="0"/>
        <v>38</v>
      </c>
      <c r="B43" s="435"/>
      <c r="C43" s="435"/>
      <c r="D43" s="436"/>
      <c r="E43" s="439" t="str">
        <f t="shared" si="1"/>
        <v/>
      </c>
      <c r="F43" s="439" t="str">
        <f t="shared" si="2"/>
        <v/>
      </c>
      <c r="G43" s="441"/>
      <c r="H43" s="442"/>
      <c r="I43" s="442"/>
      <c r="J43" s="441"/>
      <c r="K43" s="444"/>
      <c r="L43" s="444"/>
      <c r="M43" s="445" t="str">
        <f t="shared" si="3"/>
        <v/>
      </c>
      <c r="N43" s="447"/>
      <c r="O43" s="451" t="str">
        <f>IFERROR(VLOOKUP(M43,計算用!$A$8:$B$15,2,FALSE),"")</f>
        <v/>
      </c>
      <c r="P43" s="452"/>
      <c r="Q43" s="452"/>
      <c r="R43" s="452"/>
      <c r="S43" s="453" t="str">
        <f t="shared" si="4"/>
        <v/>
      </c>
      <c r="T43" s="455"/>
      <c r="U43" s="456"/>
    </row>
    <row r="44" spans="1:21">
      <c r="A44" s="433">
        <f t="shared" si="0"/>
        <v>39</v>
      </c>
      <c r="B44" s="435"/>
      <c r="C44" s="435"/>
      <c r="D44" s="436"/>
      <c r="E44" s="439" t="str">
        <f t="shared" si="1"/>
        <v/>
      </c>
      <c r="F44" s="439" t="str">
        <f t="shared" si="2"/>
        <v/>
      </c>
      <c r="G44" s="441"/>
      <c r="H44" s="442"/>
      <c r="I44" s="442"/>
      <c r="J44" s="441"/>
      <c r="K44" s="444"/>
      <c r="L44" s="444"/>
      <c r="M44" s="445" t="str">
        <f t="shared" si="3"/>
        <v/>
      </c>
      <c r="N44" s="447"/>
      <c r="O44" s="451" t="str">
        <f>IFERROR(VLOOKUP(M44,計算用!$A$8:$B$15,2,FALSE),"")</f>
        <v/>
      </c>
      <c r="P44" s="452"/>
      <c r="Q44" s="452"/>
      <c r="R44" s="452"/>
      <c r="S44" s="453" t="str">
        <f t="shared" si="4"/>
        <v/>
      </c>
      <c r="T44" s="455"/>
      <c r="U44" s="456"/>
    </row>
    <row r="45" spans="1:21">
      <c r="A45" s="433">
        <f t="shared" si="0"/>
        <v>40</v>
      </c>
      <c r="B45" s="435"/>
      <c r="C45" s="435"/>
      <c r="D45" s="436"/>
      <c r="E45" s="439" t="str">
        <f t="shared" si="1"/>
        <v/>
      </c>
      <c r="F45" s="439" t="str">
        <f t="shared" si="2"/>
        <v/>
      </c>
      <c r="G45" s="441"/>
      <c r="H45" s="442"/>
      <c r="I45" s="442"/>
      <c r="J45" s="441"/>
      <c r="K45" s="444"/>
      <c r="L45" s="444"/>
      <c r="M45" s="445" t="str">
        <f t="shared" si="3"/>
        <v/>
      </c>
      <c r="N45" s="447"/>
      <c r="O45" s="451" t="str">
        <f>IFERROR(VLOOKUP(M45,計算用!$A$8:$B$15,2,FALSE),"")</f>
        <v/>
      </c>
      <c r="P45" s="452"/>
      <c r="Q45" s="452"/>
      <c r="R45" s="452"/>
      <c r="S45" s="453" t="str">
        <f t="shared" si="4"/>
        <v/>
      </c>
      <c r="T45" s="455"/>
      <c r="U45" s="456"/>
    </row>
    <row r="46" spans="1:21">
      <c r="A46" s="433">
        <f t="shared" si="0"/>
        <v>41</v>
      </c>
      <c r="B46" s="435"/>
      <c r="C46" s="435"/>
      <c r="D46" s="436"/>
      <c r="E46" s="439" t="str">
        <f t="shared" si="1"/>
        <v/>
      </c>
      <c r="F46" s="439" t="str">
        <f t="shared" si="2"/>
        <v/>
      </c>
      <c r="G46" s="441"/>
      <c r="H46" s="442"/>
      <c r="I46" s="442"/>
      <c r="J46" s="441"/>
      <c r="K46" s="444"/>
      <c r="L46" s="444"/>
      <c r="M46" s="445" t="str">
        <f t="shared" si="3"/>
        <v/>
      </c>
      <c r="N46" s="447"/>
      <c r="O46" s="451" t="str">
        <f>IFERROR(VLOOKUP(M46,計算用!$A$8:$B$15,2,FALSE),"")</f>
        <v/>
      </c>
      <c r="P46" s="452"/>
      <c r="Q46" s="452"/>
      <c r="R46" s="452"/>
      <c r="S46" s="453" t="str">
        <f t="shared" si="4"/>
        <v/>
      </c>
      <c r="T46" s="455"/>
      <c r="U46" s="456"/>
    </row>
    <row r="47" spans="1:21">
      <c r="A47" s="433">
        <f t="shared" si="0"/>
        <v>42</v>
      </c>
      <c r="B47" s="435"/>
      <c r="C47" s="435"/>
      <c r="D47" s="436"/>
      <c r="E47" s="439" t="str">
        <f t="shared" si="1"/>
        <v/>
      </c>
      <c r="F47" s="439" t="str">
        <f t="shared" si="2"/>
        <v/>
      </c>
      <c r="G47" s="441"/>
      <c r="H47" s="442"/>
      <c r="I47" s="442"/>
      <c r="J47" s="441"/>
      <c r="K47" s="444"/>
      <c r="L47" s="444"/>
      <c r="M47" s="445" t="str">
        <f t="shared" si="3"/>
        <v/>
      </c>
      <c r="N47" s="447"/>
      <c r="O47" s="451" t="str">
        <f>IFERROR(VLOOKUP(M47,計算用!$A$8:$B$15,2,FALSE),"")</f>
        <v/>
      </c>
      <c r="P47" s="452"/>
      <c r="Q47" s="452"/>
      <c r="R47" s="452"/>
      <c r="S47" s="453" t="str">
        <f t="shared" si="4"/>
        <v/>
      </c>
      <c r="T47" s="455"/>
      <c r="U47" s="456"/>
    </row>
    <row r="48" spans="1:21">
      <c r="A48" s="433">
        <f t="shared" si="0"/>
        <v>43</v>
      </c>
      <c r="B48" s="435"/>
      <c r="C48" s="435"/>
      <c r="D48" s="436"/>
      <c r="E48" s="439" t="str">
        <f t="shared" si="1"/>
        <v/>
      </c>
      <c r="F48" s="439" t="str">
        <f t="shared" si="2"/>
        <v/>
      </c>
      <c r="G48" s="441"/>
      <c r="H48" s="442"/>
      <c r="I48" s="442"/>
      <c r="J48" s="441"/>
      <c r="K48" s="444"/>
      <c r="L48" s="444"/>
      <c r="M48" s="445" t="str">
        <f t="shared" si="3"/>
        <v/>
      </c>
      <c r="N48" s="447"/>
      <c r="O48" s="451" t="str">
        <f>IFERROR(VLOOKUP(M48,計算用!$A$8:$B$15,2,FALSE),"")</f>
        <v/>
      </c>
      <c r="P48" s="452"/>
      <c r="Q48" s="452"/>
      <c r="R48" s="452"/>
      <c r="S48" s="453" t="str">
        <f t="shared" si="4"/>
        <v/>
      </c>
      <c r="T48" s="455"/>
      <c r="U48" s="456"/>
    </row>
    <row r="49" spans="1:21">
      <c r="A49" s="433">
        <f t="shared" si="0"/>
        <v>44</v>
      </c>
      <c r="B49" s="435"/>
      <c r="C49" s="435"/>
      <c r="D49" s="436"/>
      <c r="E49" s="439" t="str">
        <f t="shared" si="1"/>
        <v/>
      </c>
      <c r="F49" s="439" t="str">
        <f t="shared" si="2"/>
        <v/>
      </c>
      <c r="G49" s="441"/>
      <c r="H49" s="442"/>
      <c r="I49" s="442"/>
      <c r="J49" s="441"/>
      <c r="K49" s="444"/>
      <c r="L49" s="444"/>
      <c r="M49" s="445" t="str">
        <f t="shared" si="3"/>
        <v/>
      </c>
      <c r="N49" s="447"/>
      <c r="O49" s="451" t="str">
        <f>IFERROR(VLOOKUP(M49,計算用!$A$8:$B$15,2,FALSE),"")</f>
        <v/>
      </c>
      <c r="P49" s="452"/>
      <c r="Q49" s="452"/>
      <c r="R49" s="452"/>
      <c r="S49" s="453" t="str">
        <f t="shared" si="4"/>
        <v/>
      </c>
      <c r="T49" s="455"/>
      <c r="U49" s="456"/>
    </row>
    <row r="50" spans="1:21">
      <c r="A50" s="433">
        <f t="shared" si="0"/>
        <v>45</v>
      </c>
      <c r="B50" s="435"/>
      <c r="C50" s="435"/>
      <c r="D50" s="436"/>
      <c r="E50" s="439" t="str">
        <f t="shared" si="1"/>
        <v/>
      </c>
      <c r="F50" s="439" t="str">
        <f t="shared" si="2"/>
        <v/>
      </c>
      <c r="G50" s="441"/>
      <c r="H50" s="442"/>
      <c r="I50" s="442"/>
      <c r="J50" s="441"/>
      <c r="K50" s="444"/>
      <c r="L50" s="444"/>
      <c r="M50" s="445" t="str">
        <f t="shared" si="3"/>
        <v/>
      </c>
      <c r="N50" s="447"/>
      <c r="O50" s="451" t="str">
        <f>IFERROR(VLOOKUP(M50,計算用!$A$8:$B$15,2,FALSE),"")</f>
        <v/>
      </c>
      <c r="P50" s="452"/>
      <c r="Q50" s="452"/>
      <c r="R50" s="452"/>
      <c r="S50" s="453" t="str">
        <f t="shared" si="4"/>
        <v/>
      </c>
      <c r="T50" s="455"/>
      <c r="U50" s="456"/>
    </row>
    <row r="51" spans="1:21">
      <c r="A51" s="433">
        <f t="shared" si="0"/>
        <v>46</v>
      </c>
      <c r="B51" s="435"/>
      <c r="C51" s="435"/>
      <c r="D51" s="436"/>
      <c r="E51" s="439" t="str">
        <f t="shared" si="1"/>
        <v/>
      </c>
      <c r="F51" s="439" t="str">
        <f t="shared" si="2"/>
        <v/>
      </c>
      <c r="G51" s="441"/>
      <c r="H51" s="442"/>
      <c r="I51" s="442"/>
      <c r="J51" s="441"/>
      <c r="K51" s="444"/>
      <c r="L51" s="444"/>
      <c r="M51" s="445" t="str">
        <f t="shared" si="3"/>
        <v/>
      </c>
      <c r="N51" s="447"/>
      <c r="O51" s="451" t="str">
        <f>IFERROR(VLOOKUP(M51,計算用!$A$8:$B$15,2,FALSE),"")</f>
        <v/>
      </c>
      <c r="P51" s="452"/>
      <c r="Q51" s="452"/>
      <c r="R51" s="452"/>
      <c r="S51" s="453" t="str">
        <f t="shared" si="4"/>
        <v/>
      </c>
      <c r="T51" s="455"/>
      <c r="U51" s="456"/>
    </row>
    <row r="52" spans="1:21">
      <c r="A52" s="433">
        <f t="shared" si="0"/>
        <v>47</v>
      </c>
      <c r="B52" s="435"/>
      <c r="C52" s="435"/>
      <c r="D52" s="436"/>
      <c r="E52" s="439" t="str">
        <f t="shared" si="1"/>
        <v/>
      </c>
      <c r="F52" s="439" t="str">
        <f t="shared" si="2"/>
        <v/>
      </c>
      <c r="G52" s="441"/>
      <c r="H52" s="442"/>
      <c r="I52" s="442"/>
      <c r="J52" s="441"/>
      <c r="K52" s="444"/>
      <c r="L52" s="444"/>
      <c r="M52" s="445" t="str">
        <f t="shared" si="3"/>
        <v/>
      </c>
      <c r="N52" s="447"/>
      <c r="O52" s="451" t="str">
        <f>IFERROR(VLOOKUP(M52,計算用!$A$8:$B$15,2,FALSE),"")</f>
        <v/>
      </c>
      <c r="P52" s="452"/>
      <c r="Q52" s="452"/>
      <c r="R52" s="452"/>
      <c r="S52" s="453" t="str">
        <f t="shared" si="4"/>
        <v/>
      </c>
      <c r="T52" s="455"/>
      <c r="U52" s="456"/>
    </row>
    <row r="53" spans="1:21">
      <c r="A53" s="433">
        <f t="shared" si="0"/>
        <v>48</v>
      </c>
      <c r="B53" s="435"/>
      <c r="C53" s="435"/>
      <c r="D53" s="436"/>
      <c r="E53" s="439" t="str">
        <f t="shared" si="1"/>
        <v/>
      </c>
      <c r="F53" s="439" t="str">
        <f t="shared" si="2"/>
        <v/>
      </c>
      <c r="G53" s="441"/>
      <c r="H53" s="442"/>
      <c r="I53" s="442"/>
      <c r="J53" s="441"/>
      <c r="K53" s="444"/>
      <c r="L53" s="444"/>
      <c r="M53" s="445" t="str">
        <f t="shared" si="3"/>
        <v/>
      </c>
      <c r="N53" s="447"/>
      <c r="O53" s="451" t="str">
        <f>IFERROR(VLOOKUP(M53,計算用!$A$8:$B$15,2,FALSE),"")</f>
        <v/>
      </c>
      <c r="P53" s="452"/>
      <c r="Q53" s="452"/>
      <c r="R53" s="452"/>
      <c r="S53" s="453" t="str">
        <f t="shared" si="4"/>
        <v/>
      </c>
      <c r="T53" s="455"/>
      <c r="U53" s="456"/>
    </row>
    <row r="54" spans="1:21">
      <c r="A54" s="433">
        <f t="shared" si="0"/>
        <v>49</v>
      </c>
      <c r="B54" s="435"/>
      <c r="C54" s="435"/>
      <c r="D54" s="436"/>
      <c r="E54" s="439" t="str">
        <f t="shared" si="1"/>
        <v/>
      </c>
      <c r="F54" s="439" t="str">
        <f t="shared" si="2"/>
        <v/>
      </c>
      <c r="G54" s="441"/>
      <c r="H54" s="442"/>
      <c r="I54" s="442"/>
      <c r="J54" s="441"/>
      <c r="K54" s="444"/>
      <c r="L54" s="444"/>
      <c r="M54" s="445" t="str">
        <f t="shared" si="3"/>
        <v/>
      </c>
      <c r="N54" s="447"/>
      <c r="O54" s="451" t="str">
        <f>IFERROR(VLOOKUP(M54,計算用!$A$8:$B$15,2,FALSE),"")</f>
        <v/>
      </c>
      <c r="P54" s="452"/>
      <c r="Q54" s="452"/>
      <c r="R54" s="452"/>
      <c r="S54" s="453" t="str">
        <f t="shared" si="4"/>
        <v/>
      </c>
      <c r="T54" s="455"/>
      <c r="U54" s="456"/>
    </row>
    <row r="55" spans="1:21">
      <c r="A55" s="433">
        <f t="shared" si="0"/>
        <v>50</v>
      </c>
      <c r="B55" s="435"/>
      <c r="C55" s="435"/>
      <c r="D55" s="436"/>
      <c r="E55" s="439" t="str">
        <f t="shared" si="1"/>
        <v/>
      </c>
      <c r="F55" s="439" t="str">
        <f t="shared" si="2"/>
        <v/>
      </c>
      <c r="G55" s="441"/>
      <c r="H55" s="442"/>
      <c r="I55" s="442"/>
      <c r="J55" s="441"/>
      <c r="K55" s="444"/>
      <c r="L55" s="444"/>
      <c r="M55" s="445" t="str">
        <f t="shared" si="3"/>
        <v/>
      </c>
      <c r="N55" s="447"/>
      <c r="O55" s="451" t="str">
        <f>IFERROR(VLOOKUP(M55,計算用!$A$8:$B$15,2,FALSE),"")</f>
        <v/>
      </c>
      <c r="P55" s="452"/>
      <c r="Q55" s="452"/>
      <c r="R55" s="452"/>
      <c r="S55" s="453" t="str">
        <f t="shared" si="4"/>
        <v/>
      </c>
      <c r="T55" s="455"/>
      <c r="U55" s="456"/>
    </row>
    <row r="56" spans="1:21">
      <c r="A56" s="433">
        <f t="shared" si="0"/>
        <v>51</v>
      </c>
      <c r="B56" s="435"/>
      <c r="C56" s="435"/>
      <c r="D56" s="436"/>
      <c r="E56" s="439" t="str">
        <f t="shared" si="1"/>
        <v/>
      </c>
      <c r="F56" s="439" t="str">
        <f t="shared" si="2"/>
        <v/>
      </c>
      <c r="G56" s="441"/>
      <c r="H56" s="442"/>
      <c r="I56" s="442"/>
      <c r="J56" s="441"/>
      <c r="K56" s="444"/>
      <c r="L56" s="444"/>
      <c r="M56" s="445" t="str">
        <f t="shared" si="3"/>
        <v/>
      </c>
      <c r="N56" s="447"/>
      <c r="O56" s="451" t="str">
        <f>IFERROR(VLOOKUP(M56,計算用!$A$8:$B$15,2,FALSE),"")</f>
        <v/>
      </c>
      <c r="P56" s="452"/>
      <c r="Q56" s="452"/>
      <c r="R56" s="452"/>
      <c r="S56" s="453" t="str">
        <f t="shared" si="4"/>
        <v/>
      </c>
      <c r="T56" s="455"/>
      <c r="U56" s="456"/>
    </row>
    <row r="57" spans="1:21">
      <c r="A57" s="433">
        <f t="shared" si="0"/>
        <v>52</v>
      </c>
      <c r="B57" s="435"/>
      <c r="C57" s="435"/>
      <c r="D57" s="436"/>
      <c r="E57" s="439" t="str">
        <f t="shared" si="1"/>
        <v/>
      </c>
      <c r="F57" s="439" t="str">
        <f t="shared" si="2"/>
        <v/>
      </c>
      <c r="G57" s="441"/>
      <c r="H57" s="442"/>
      <c r="I57" s="442"/>
      <c r="J57" s="441"/>
      <c r="K57" s="444"/>
      <c r="L57" s="444"/>
      <c r="M57" s="445" t="str">
        <f t="shared" si="3"/>
        <v/>
      </c>
      <c r="N57" s="447"/>
      <c r="O57" s="451" t="str">
        <f>IFERROR(VLOOKUP(M57,計算用!$A$8:$B$15,2,FALSE),"")</f>
        <v/>
      </c>
      <c r="P57" s="452"/>
      <c r="Q57" s="452"/>
      <c r="R57" s="452"/>
      <c r="S57" s="453" t="str">
        <f t="shared" si="4"/>
        <v/>
      </c>
      <c r="T57" s="455"/>
      <c r="U57" s="456"/>
    </row>
    <row r="58" spans="1:21">
      <c r="A58" s="433">
        <f t="shared" si="0"/>
        <v>53</v>
      </c>
      <c r="B58" s="435"/>
      <c r="C58" s="435"/>
      <c r="D58" s="436"/>
      <c r="E58" s="439" t="str">
        <f t="shared" si="1"/>
        <v/>
      </c>
      <c r="F58" s="439" t="str">
        <f t="shared" si="2"/>
        <v/>
      </c>
      <c r="G58" s="441"/>
      <c r="H58" s="442"/>
      <c r="I58" s="442"/>
      <c r="J58" s="441"/>
      <c r="K58" s="444"/>
      <c r="L58" s="444"/>
      <c r="M58" s="445" t="str">
        <f t="shared" si="3"/>
        <v/>
      </c>
      <c r="N58" s="447"/>
      <c r="O58" s="451" t="str">
        <f>IFERROR(VLOOKUP(M58,計算用!$A$8:$B$15,2,FALSE),"")</f>
        <v/>
      </c>
      <c r="P58" s="452"/>
      <c r="Q58" s="452"/>
      <c r="R58" s="452"/>
      <c r="S58" s="453" t="str">
        <f t="shared" si="4"/>
        <v/>
      </c>
      <c r="T58" s="455"/>
      <c r="U58" s="456"/>
    </row>
    <row r="59" spans="1:21">
      <c r="A59" s="433">
        <f t="shared" si="0"/>
        <v>54</v>
      </c>
      <c r="B59" s="435"/>
      <c r="C59" s="435"/>
      <c r="D59" s="436"/>
      <c r="E59" s="439" t="str">
        <f t="shared" si="1"/>
        <v/>
      </c>
      <c r="F59" s="439" t="str">
        <f t="shared" si="2"/>
        <v/>
      </c>
      <c r="G59" s="441"/>
      <c r="H59" s="442"/>
      <c r="I59" s="442"/>
      <c r="J59" s="441"/>
      <c r="K59" s="444"/>
      <c r="L59" s="444"/>
      <c r="M59" s="445" t="str">
        <f t="shared" si="3"/>
        <v/>
      </c>
      <c r="N59" s="447"/>
      <c r="O59" s="451" t="str">
        <f>IFERROR(VLOOKUP(M59,計算用!$A$8:$B$15,2,FALSE),"")</f>
        <v/>
      </c>
      <c r="P59" s="452"/>
      <c r="Q59" s="452"/>
      <c r="R59" s="452"/>
      <c r="S59" s="453" t="str">
        <f t="shared" si="4"/>
        <v/>
      </c>
      <c r="T59" s="455"/>
      <c r="U59" s="456"/>
    </row>
    <row r="60" spans="1:21">
      <c r="A60" s="433">
        <f t="shared" si="0"/>
        <v>55</v>
      </c>
      <c r="B60" s="435"/>
      <c r="C60" s="435"/>
      <c r="D60" s="436"/>
      <c r="E60" s="439" t="str">
        <f t="shared" si="1"/>
        <v/>
      </c>
      <c r="F60" s="439" t="str">
        <f t="shared" si="2"/>
        <v/>
      </c>
      <c r="G60" s="441"/>
      <c r="H60" s="442"/>
      <c r="I60" s="442"/>
      <c r="J60" s="441"/>
      <c r="K60" s="444"/>
      <c r="L60" s="444"/>
      <c r="M60" s="445" t="str">
        <f t="shared" si="3"/>
        <v/>
      </c>
      <c r="N60" s="447"/>
      <c r="O60" s="451" t="str">
        <f>IFERROR(VLOOKUP(M60,計算用!$A$8:$B$15,2,FALSE),"")</f>
        <v/>
      </c>
      <c r="P60" s="452"/>
      <c r="Q60" s="452"/>
      <c r="R60" s="452"/>
      <c r="S60" s="453" t="str">
        <f t="shared" si="4"/>
        <v/>
      </c>
      <c r="T60" s="455"/>
      <c r="U60" s="456"/>
    </row>
    <row r="61" spans="1:21">
      <c r="A61" s="433">
        <f t="shared" si="0"/>
        <v>56</v>
      </c>
      <c r="B61" s="435"/>
      <c r="C61" s="435"/>
      <c r="D61" s="436"/>
      <c r="E61" s="439" t="str">
        <f t="shared" si="1"/>
        <v/>
      </c>
      <c r="F61" s="439" t="str">
        <f t="shared" si="2"/>
        <v/>
      </c>
      <c r="G61" s="441"/>
      <c r="H61" s="442"/>
      <c r="I61" s="442"/>
      <c r="J61" s="441"/>
      <c r="K61" s="444"/>
      <c r="L61" s="444"/>
      <c r="M61" s="445" t="str">
        <f t="shared" si="3"/>
        <v/>
      </c>
      <c r="N61" s="447"/>
      <c r="O61" s="451" t="str">
        <f>IFERROR(VLOOKUP(M61,計算用!$A$8:$B$15,2,FALSE),"")</f>
        <v/>
      </c>
      <c r="P61" s="452"/>
      <c r="Q61" s="452"/>
      <c r="R61" s="452"/>
      <c r="S61" s="453" t="str">
        <f t="shared" si="4"/>
        <v/>
      </c>
      <c r="T61" s="455"/>
      <c r="U61" s="456"/>
    </row>
    <row r="62" spans="1:21">
      <c r="A62" s="433">
        <f t="shared" si="0"/>
        <v>57</v>
      </c>
      <c r="B62" s="435"/>
      <c r="C62" s="435"/>
      <c r="D62" s="436"/>
      <c r="E62" s="439" t="str">
        <f t="shared" si="1"/>
        <v/>
      </c>
      <c r="F62" s="439" t="str">
        <f t="shared" si="2"/>
        <v/>
      </c>
      <c r="G62" s="441"/>
      <c r="H62" s="442"/>
      <c r="I62" s="442"/>
      <c r="J62" s="441"/>
      <c r="K62" s="444"/>
      <c r="L62" s="444"/>
      <c r="M62" s="445" t="str">
        <f t="shared" si="3"/>
        <v/>
      </c>
      <c r="N62" s="447"/>
      <c r="O62" s="451" t="str">
        <f>IFERROR(VLOOKUP(M62,計算用!$A$8:$B$15,2,FALSE),"")</f>
        <v/>
      </c>
      <c r="P62" s="452"/>
      <c r="Q62" s="452"/>
      <c r="R62" s="452"/>
      <c r="S62" s="453" t="str">
        <f t="shared" si="4"/>
        <v/>
      </c>
      <c r="T62" s="455"/>
      <c r="U62" s="456"/>
    </row>
    <row r="63" spans="1:21">
      <c r="A63" s="433">
        <f t="shared" si="0"/>
        <v>58</v>
      </c>
      <c r="B63" s="435"/>
      <c r="C63" s="435"/>
      <c r="D63" s="436"/>
      <c r="E63" s="439" t="str">
        <f t="shared" si="1"/>
        <v/>
      </c>
      <c r="F63" s="439" t="str">
        <f t="shared" si="2"/>
        <v/>
      </c>
      <c r="G63" s="441"/>
      <c r="H63" s="442"/>
      <c r="I63" s="442"/>
      <c r="J63" s="441"/>
      <c r="K63" s="444"/>
      <c r="L63" s="444"/>
      <c r="M63" s="445" t="str">
        <f t="shared" si="3"/>
        <v/>
      </c>
      <c r="N63" s="447"/>
      <c r="O63" s="451" t="str">
        <f>IFERROR(VLOOKUP(M63,計算用!$A$8:$B$15,2,FALSE),"")</f>
        <v/>
      </c>
      <c r="P63" s="452"/>
      <c r="Q63" s="452"/>
      <c r="R63" s="452"/>
      <c r="S63" s="453" t="str">
        <f t="shared" si="4"/>
        <v/>
      </c>
      <c r="T63" s="455"/>
      <c r="U63" s="456"/>
    </row>
    <row r="64" spans="1:21">
      <c r="A64" s="433">
        <f t="shared" si="0"/>
        <v>59</v>
      </c>
      <c r="B64" s="435"/>
      <c r="C64" s="435"/>
      <c r="D64" s="436"/>
      <c r="E64" s="439" t="str">
        <f t="shared" si="1"/>
        <v/>
      </c>
      <c r="F64" s="439" t="str">
        <f t="shared" si="2"/>
        <v/>
      </c>
      <c r="G64" s="441"/>
      <c r="H64" s="442"/>
      <c r="I64" s="442"/>
      <c r="J64" s="441"/>
      <c r="K64" s="444"/>
      <c r="L64" s="444"/>
      <c r="M64" s="445" t="str">
        <f t="shared" si="3"/>
        <v/>
      </c>
      <c r="N64" s="447"/>
      <c r="O64" s="451" t="str">
        <f>IFERROR(VLOOKUP(M64,計算用!$A$8:$B$15,2,FALSE),"")</f>
        <v/>
      </c>
      <c r="P64" s="452"/>
      <c r="Q64" s="452"/>
      <c r="R64" s="452"/>
      <c r="S64" s="453" t="str">
        <f t="shared" si="4"/>
        <v/>
      </c>
      <c r="T64" s="455"/>
      <c r="U64" s="456"/>
    </row>
    <row r="65" spans="1:21">
      <c r="A65" s="433">
        <f t="shared" si="0"/>
        <v>60</v>
      </c>
      <c r="B65" s="435"/>
      <c r="C65" s="435"/>
      <c r="D65" s="436"/>
      <c r="E65" s="439" t="str">
        <f t="shared" si="1"/>
        <v/>
      </c>
      <c r="F65" s="439" t="str">
        <f t="shared" si="2"/>
        <v/>
      </c>
      <c r="G65" s="441"/>
      <c r="H65" s="442"/>
      <c r="I65" s="442"/>
      <c r="J65" s="441"/>
      <c r="K65" s="444"/>
      <c r="L65" s="444"/>
      <c r="M65" s="445" t="str">
        <f t="shared" si="3"/>
        <v/>
      </c>
      <c r="N65" s="447"/>
      <c r="O65" s="451" t="str">
        <f>IFERROR(VLOOKUP(M65,計算用!$A$8:$B$15,2,FALSE),"")</f>
        <v/>
      </c>
      <c r="P65" s="452"/>
      <c r="Q65" s="452"/>
      <c r="R65" s="452"/>
      <c r="S65" s="453" t="str">
        <f t="shared" si="4"/>
        <v/>
      </c>
      <c r="T65" s="455"/>
      <c r="U65" s="456"/>
    </row>
    <row r="66" spans="1:21">
      <c r="A66" s="433">
        <f t="shared" si="0"/>
        <v>61</v>
      </c>
      <c r="B66" s="435"/>
      <c r="C66" s="435"/>
      <c r="D66" s="436"/>
      <c r="E66" s="439" t="str">
        <f t="shared" si="1"/>
        <v/>
      </c>
      <c r="F66" s="439" t="str">
        <f t="shared" si="2"/>
        <v/>
      </c>
      <c r="G66" s="441"/>
      <c r="H66" s="442"/>
      <c r="I66" s="442"/>
      <c r="J66" s="441"/>
      <c r="K66" s="444"/>
      <c r="L66" s="444"/>
      <c r="M66" s="445" t="str">
        <f t="shared" si="3"/>
        <v/>
      </c>
      <c r="N66" s="447"/>
      <c r="O66" s="451" t="str">
        <f>IFERROR(VLOOKUP(M66,計算用!$A$8:$B$15,2,FALSE),"")</f>
        <v/>
      </c>
      <c r="P66" s="452"/>
      <c r="Q66" s="452"/>
      <c r="R66" s="452"/>
      <c r="S66" s="453" t="str">
        <f t="shared" si="4"/>
        <v/>
      </c>
      <c r="T66" s="455"/>
      <c r="U66" s="456"/>
    </row>
    <row r="67" spans="1:21">
      <c r="A67" s="433">
        <f t="shared" si="0"/>
        <v>62</v>
      </c>
      <c r="B67" s="435"/>
      <c r="C67" s="435"/>
      <c r="D67" s="436"/>
      <c r="E67" s="439" t="str">
        <f t="shared" si="1"/>
        <v/>
      </c>
      <c r="F67" s="439" t="str">
        <f t="shared" si="2"/>
        <v/>
      </c>
      <c r="G67" s="441"/>
      <c r="H67" s="442"/>
      <c r="I67" s="442"/>
      <c r="J67" s="441"/>
      <c r="K67" s="444"/>
      <c r="L67" s="444"/>
      <c r="M67" s="445" t="str">
        <f t="shared" si="3"/>
        <v/>
      </c>
      <c r="N67" s="447"/>
      <c r="O67" s="451" t="str">
        <f>IFERROR(VLOOKUP(M67,計算用!$A$8:$B$15,2,FALSE),"")</f>
        <v/>
      </c>
      <c r="P67" s="452"/>
      <c r="Q67" s="452"/>
      <c r="R67" s="452"/>
      <c r="S67" s="453" t="str">
        <f t="shared" si="4"/>
        <v/>
      </c>
      <c r="T67" s="455"/>
      <c r="U67" s="456"/>
    </row>
    <row r="68" spans="1:21">
      <c r="A68" s="433">
        <f t="shared" si="0"/>
        <v>63</v>
      </c>
      <c r="B68" s="435"/>
      <c r="C68" s="435"/>
      <c r="D68" s="436"/>
      <c r="E68" s="439" t="str">
        <f t="shared" si="1"/>
        <v/>
      </c>
      <c r="F68" s="439" t="str">
        <f t="shared" si="2"/>
        <v/>
      </c>
      <c r="G68" s="441"/>
      <c r="H68" s="442"/>
      <c r="I68" s="442"/>
      <c r="J68" s="441"/>
      <c r="K68" s="444"/>
      <c r="L68" s="444"/>
      <c r="M68" s="445" t="str">
        <f t="shared" si="3"/>
        <v/>
      </c>
      <c r="N68" s="447"/>
      <c r="O68" s="451" t="str">
        <f>IFERROR(VLOOKUP(M68,計算用!$A$8:$B$15,2,FALSE),"")</f>
        <v/>
      </c>
      <c r="P68" s="452"/>
      <c r="Q68" s="452"/>
      <c r="R68" s="452"/>
      <c r="S68" s="453" t="str">
        <f t="shared" si="4"/>
        <v/>
      </c>
      <c r="T68" s="455"/>
      <c r="U68" s="456"/>
    </row>
    <row r="69" spans="1:21">
      <c r="A69" s="433">
        <f t="shared" si="0"/>
        <v>64</v>
      </c>
      <c r="B69" s="435"/>
      <c r="C69" s="435"/>
      <c r="D69" s="436"/>
      <c r="E69" s="439" t="str">
        <f t="shared" si="1"/>
        <v/>
      </c>
      <c r="F69" s="439" t="str">
        <f t="shared" si="2"/>
        <v/>
      </c>
      <c r="G69" s="441"/>
      <c r="H69" s="442"/>
      <c r="I69" s="442"/>
      <c r="J69" s="441"/>
      <c r="K69" s="444"/>
      <c r="L69" s="444"/>
      <c r="M69" s="445" t="str">
        <f t="shared" si="3"/>
        <v/>
      </c>
      <c r="N69" s="447"/>
      <c r="O69" s="451" t="str">
        <f>IFERROR(VLOOKUP(M69,計算用!$A$8:$B$15,2,FALSE),"")</f>
        <v/>
      </c>
      <c r="P69" s="452"/>
      <c r="Q69" s="452"/>
      <c r="R69" s="452"/>
      <c r="S69" s="453" t="str">
        <f t="shared" si="4"/>
        <v/>
      </c>
      <c r="T69" s="455"/>
      <c r="U69" s="456"/>
    </row>
    <row r="70" spans="1:21">
      <c r="A70" s="433">
        <f t="shared" ref="A70:A85" si="5">ROW()-5</f>
        <v>65</v>
      </c>
      <c r="B70" s="435"/>
      <c r="C70" s="435"/>
      <c r="D70" s="436"/>
      <c r="E70" s="439" t="str">
        <f t="shared" ref="E70:E85" si="6">B70&amp;C70&amp;D70</f>
        <v/>
      </c>
      <c r="F70" s="439" t="str">
        <f t="shared" ref="F70:F85" si="7">IF(E70="","",COUNTIF($E$6:$E$85,E70))</f>
        <v/>
      </c>
      <c r="G70" s="441"/>
      <c r="H70" s="442"/>
      <c r="I70" s="442"/>
      <c r="J70" s="441"/>
      <c r="K70" s="444"/>
      <c r="L70" s="444"/>
      <c r="M70" s="445" t="str">
        <f t="shared" ref="M70:M85" si="8">K70&amp;L70</f>
        <v/>
      </c>
      <c r="N70" s="447"/>
      <c r="O70" s="451" t="str">
        <f>IFERROR(VLOOKUP(M70,計算用!$A$8:$B$15,2,FALSE),"")</f>
        <v/>
      </c>
      <c r="P70" s="452"/>
      <c r="Q70" s="452"/>
      <c r="R70" s="452"/>
      <c r="S70" s="453" t="str">
        <f t="shared" ref="S70:S85" si="9">IF(F70&gt;=2,"","可")</f>
        <v/>
      </c>
      <c r="T70" s="455"/>
      <c r="U70" s="456"/>
    </row>
    <row r="71" spans="1:21">
      <c r="A71" s="433">
        <f t="shared" si="5"/>
        <v>66</v>
      </c>
      <c r="B71" s="435"/>
      <c r="C71" s="435"/>
      <c r="D71" s="436"/>
      <c r="E71" s="439" t="str">
        <f t="shared" si="6"/>
        <v/>
      </c>
      <c r="F71" s="439" t="str">
        <f t="shared" si="7"/>
        <v/>
      </c>
      <c r="G71" s="441"/>
      <c r="H71" s="442"/>
      <c r="I71" s="442"/>
      <c r="J71" s="441"/>
      <c r="K71" s="444"/>
      <c r="L71" s="444"/>
      <c r="M71" s="445" t="str">
        <f t="shared" si="8"/>
        <v/>
      </c>
      <c r="N71" s="447"/>
      <c r="O71" s="451" t="str">
        <f>IFERROR(VLOOKUP(M71,計算用!$A$8:$B$15,2,FALSE),"")</f>
        <v/>
      </c>
      <c r="P71" s="452"/>
      <c r="Q71" s="452"/>
      <c r="R71" s="452"/>
      <c r="S71" s="453" t="str">
        <f t="shared" si="9"/>
        <v/>
      </c>
      <c r="T71" s="455"/>
      <c r="U71" s="456"/>
    </row>
    <row r="72" spans="1:21">
      <c r="A72" s="433">
        <f t="shared" si="5"/>
        <v>67</v>
      </c>
      <c r="B72" s="435"/>
      <c r="C72" s="435"/>
      <c r="D72" s="436"/>
      <c r="E72" s="439" t="str">
        <f t="shared" si="6"/>
        <v/>
      </c>
      <c r="F72" s="439" t="str">
        <f t="shared" si="7"/>
        <v/>
      </c>
      <c r="G72" s="441"/>
      <c r="H72" s="442"/>
      <c r="I72" s="442"/>
      <c r="J72" s="441"/>
      <c r="K72" s="444"/>
      <c r="L72" s="444"/>
      <c r="M72" s="445" t="str">
        <f t="shared" si="8"/>
        <v/>
      </c>
      <c r="N72" s="447"/>
      <c r="O72" s="451" t="str">
        <f>IFERROR(VLOOKUP(M72,計算用!$A$8:$B$15,2,FALSE),"")</f>
        <v/>
      </c>
      <c r="P72" s="452"/>
      <c r="Q72" s="452"/>
      <c r="R72" s="452"/>
      <c r="S72" s="453" t="str">
        <f t="shared" si="9"/>
        <v/>
      </c>
      <c r="T72" s="455"/>
      <c r="U72" s="456"/>
    </row>
    <row r="73" spans="1:21">
      <c r="A73" s="433">
        <f t="shared" si="5"/>
        <v>68</v>
      </c>
      <c r="B73" s="435"/>
      <c r="C73" s="435"/>
      <c r="D73" s="436"/>
      <c r="E73" s="439" t="str">
        <f t="shared" si="6"/>
        <v/>
      </c>
      <c r="F73" s="439" t="str">
        <f t="shared" si="7"/>
        <v/>
      </c>
      <c r="G73" s="441"/>
      <c r="H73" s="442"/>
      <c r="I73" s="442"/>
      <c r="J73" s="441"/>
      <c r="K73" s="444"/>
      <c r="L73" s="444"/>
      <c r="M73" s="445" t="str">
        <f t="shared" si="8"/>
        <v/>
      </c>
      <c r="N73" s="447"/>
      <c r="O73" s="451" t="str">
        <f>IFERROR(VLOOKUP(M73,計算用!$A$8:$B$15,2,FALSE),"")</f>
        <v/>
      </c>
      <c r="P73" s="452"/>
      <c r="Q73" s="452"/>
      <c r="R73" s="452"/>
      <c r="S73" s="453" t="str">
        <f t="shared" si="9"/>
        <v/>
      </c>
      <c r="T73" s="455"/>
      <c r="U73" s="456"/>
    </row>
    <row r="74" spans="1:21">
      <c r="A74" s="433">
        <f t="shared" si="5"/>
        <v>69</v>
      </c>
      <c r="B74" s="435"/>
      <c r="C74" s="435"/>
      <c r="D74" s="436"/>
      <c r="E74" s="439" t="str">
        <f t="shared" si="6"/>
        <v/>
      </c>
      <c r="F74" s="439" t="str">
        <f t="shared" si="7"/>
        <v/>
      </c>
      <c r="G74" s="441"/>
      <c r="H74" s="442"/>
      <c r="I74" s="442"/>
      <c r="J74" s="441"/>
      <c r="K74" s="444"/>
      <c r="L74" s="444"/>
      <c r="M74" s="445" t="str">
        <f t="shared" si="8"/>
        <v/>
      </c>
      <c r="N74" s="447"/>
      <c r="O74" s="451" t="str">
        <f>IFERROR(VLOOKUP(M74,計算用!$A$8:$B$15,2,FALSE),"")</f>
        <v/>
      </c>
      <c r="P74" s="452"/>
      <c r="Q74" s="452"/>
      <c r="R74" s="452"/>
      <c r="S74" s="453" t="str">
        <f t="shared" si="9"/>
        <v/>
      </c>
      <c r="T74" s="455"/>
      <c r="U74" s="456"/>
    </row>
    <row r="75" spans="1:21">
      <c r="A75" s="433">
        <f t="shared" si="5"/>
        <v>70</v>
      </c>
      <c r="B75" s="435"/>
      <c r="C75" s="435"/>
      <c r="D75" s="436"/>
      <c r="E75" s="439" t="str">
        <f t="shared" si="6"/>
        <v/>
      </c>
      <c r="F75" s="439" t="str">
        <f t="shared" si="7"/>
        <v/>
      </c>
      <c r="G75" s="441"/>
      <c r="H75" s="442"/>
      <c r="I75" s="442"/>
      <c r="J75" s="441"/>
      <c r="K75" s="444"/>
      <c r="L75" s="444"/>
      <c r="M75" s="445" t="str">
        <f t="shared" si="8"/>
        <v/>
      </c>
      <c r="N75" s="447"/>
      <c r="O75" s="451" t="str">
        <f>IFERROR(VLOOKUP(M75,計算用!$A$8:$B$15,2,FALSE),"")</f>
        <v/>
      </c>
      <c r="P75" s="452"/>
      <c r="Q75" s="452"/>
      <c r="R75" s="452"/>
      <c r="S75" s="453" t="str">
        <f t="shared" si="9"/>
        <v/>
      </c>
      <c r="T75" s="455"/>
      <c r="U75" s="456"/>
    </row>
    <row r="76" spans="1:21">
      <c r="A76" s="433">
        <f t="shared" si="5"/>
        <v>71</v>
      </c>
      <c r="B76" s="435"/>
      <c r="C76" s="435"/>
      <c r="D76" s="436"/>
      <c r="E76" s="439" t="str">
        <f t="shared" si="6"/>
        <v/>
      </c>
      <c r="F76" s="439" t="str">
        <f t="shared" si="7"/>
        <v/>
      </c>
      <c r="G76" s="441"/>
      <c r="H76" s="442"/>
      <c r="I76" s="442"/>
      <c r="J76" s="441"/>
      <c r="K76" s="444"/>
      <c r="L76" s="444"/>
      <c r="M76" s="445" t="str">
        <f t="shared" si="8"/>
        <v/>
      </c>
      <c r="N76" s="447"/>
      <c r="O76" s="451" t="str">
        <f>IFERROR(VLOOKUP(M76,計算用!$A$8:$B$15,2,FALSE),"")</f>
        <v/>
      </c>
      <c r="P76" s="452"/>
      <c r="Q76" s="452"/>
      <c r="R76" s="452"/>
      <c r="S76" s="453" t="str">
        <f t="shared" si="9"/>
        <v/>
      </c>
      <c r="T76" s="455"/>
      <c r="U76" s="456"/>
    </row>
    <row r="77" spans="1:21">
      <c r="A77" s="433">
        <f t="shared" si="5"/>
        <v>72</v>
      </c>
      <c r="B77" s="435"/>
      <c r="C77" s="435"/>
      <c r="D77" s="436"/>
      <c r="E77" s="439" t="str">
        <f t="shared" si="6"/>
        <v/>
      </c>
      <c r="F77" s="439" t="str">
        <f t="shared" si="7"/>
        <v/>
      </c>
      <c r="G77" s="441"/>
      <c r="H77" s="442"/>
      <c r="I77" s="442"/>
      <c r="J77" s="441"/>
      <c r="K77" s="444"/>
      <c r="L77" s="444"/>
      <c r="M77" s="445" t="str">
        <f t="shared" si="8"/>
        <v/>
      </c>
      <c r="N77" s="447"/>
      <c r="O77" s="451" t="str">
        <f>IFERROR(VLOOKUP(M77,計算用!$A$8:$B$15,2,FALSE),"")</f>
        <v/>
      </c>
      <c r="P77" s="452"/>
      <c r="Q77" s="452"/>
      <c r="R77" s="452"/>
      <c r="S77" s="453" t="str">
        <f t="shared" si="9"/>
        <v/>
      </c>
      <c r="T77" s="455"/>
      <c r="U77" s="456"/>
    </row>
    <row r="78" spans="1:21">
      <c r="A78" s="433">
        <f t="shared" si="5"/>
        <v>73</v>
      </c>
      <c r="B78" s="435"/>
      <c r="C78" s="435"/>
      <c r="D78" s="436"/>
      <c r="E78" s="439" t="str">
        <f t="shared" si="6"/>
        <v/>
      </c>
      <c r="F78" s="439" t="str">
        <f t="shared" si="7"/>
        <v/>
      </c>
      <c r="G78" s="441"/>
      <c r="H78" s="442"/>
      <c r="I78" s="442"/>
      <c r="J78" s="441"/>
      <c r="K78" s="444"/>
      <c r="L78" s="444"/>
      <c r="M78" s="445" t="str">
        <f t="shared" si="8"/>
        <v/>
      </c>
      <c r="N78" s="447"/>
      <c r="O78" s="451" t="str">
        <f>IFERROR(VLOOKUP(M78,計算用!$A$8:$B$15,2,FALSE),"")</f>
        <v/>
      </c>
      <c r="P78" s="452"/>
      <c r="Q78" s="452"/>
      <c r="R78" s="452"/>
      <c r="S78" s="453" t="str">
        <f t="shared" si="9"/>
        <v/>
      </c>
      <c r="T78" s="455"/>
      <c r="U78" s="456"/>
    </row>
    <row r="79" spans="1:21">
      <c r="A79" s="433">
        <f t="shared" si="5"/>
        <v>74</v>
      </c>
      <c r="B79" s="435"/>
      <c r="C79" s="435"/>
      <c r="D79" s="436"/>
      <c r="E79" s="439" t="str">
        <f t="shared" si="6"/>
        <v/>
      </c>
      <c r="F79" s="439" t="str">
        <f t="shared" si="7"/>
        <v/>
      </c>
      <c r="G79" s="441"/>
      <c r="H79" s="442"/>
      <c r="I79" s="442"/>
      <c r="J79" s="441"/>
      <c r="K79" s="444"/>
      <c r="L79" s="444"/>
      <c r="M79" s="445" t="str">
        <f t="shared" si="8"/>
        <v/>
      </c>
      <c r="N79" s="447"/>
      <c r="O79" s="451" t="str">
        <f>IFERROR(VLOOKUP(M79,計算用!$A$8:$B$15,2,FALSE),"")</f>
        <v/>
      </c>
      <c r="P79" s="452"/>
      <c r="Q79" s="452"/>
      <c r="R79" s="452"/>
      <c r="S79" s="453" t="str">
        <f t="shared" si="9"/>
        <v/>
      </c>
      <c r="T79" s="455"/>
      <c r="U79" s="456"/>
    </row>
    <row r="80" spans="1:21">
      <c r="A80" s="433">
        <f t="shared" si="5"/>
        <v>75</v>
      </c>
      <c r="B80" s="435"/>
      <c r="C80" s="435"/>
      <c r="D80" s="436"/>
      <c r="E80" s="439" t="str">
        <f t="shared" si="6"/>
        <v/>
      </c>
      <c r="F80" s="439" t="str">
        <f t="shared" si="7"/>
        <v/>
      </c>
      <c r="G80" s="441"/>
      <c r="H80" s="442"/>
      <c r="I80" s="442"/>
      <c r="J80" s="441"/>
      <c r="K80" s="444"/>
      <c r="L80" s="444"/>
      <c r="M80" s="445" t="str">
        <f t="shared" si="8"/>
        <v/>
      </c>
      <c r="N80" s="447"/>
      <c r="O80" s="451" t="str">
        <f>IFERROR(VLOOKUP(M80,計算用!$A$8:$B$15,2,FALSE),"")</f>
        <v/>
      </c>
      <c r="P80" s="452"/>
      <c r="Q80" s="452"/>
      <c r="R80" s="452"/>
      <c r="S80" s="453" t="str">
        <f t="shared" si="9"/>
        <v/>
      </c>
      <c r="T80" s="455"/>
      <c r="U80" s="456"/>
    </row>
    <row r="81" spans="1:21">
      <c r="A81" s="433">
        <f t="shared" si="5"/>
        <v>76</v>
      </c>
      <c r="B81" s="435"/>
      <c r="C81" s="435"/>
      <c r="D81" s="436"/>
      <c r="E81" s="439" t="str">
        <f t="shared" si="6"/>
        <v/>
      </c>
      <c r="F81" s="439" t="str">
        <f t="shared" si="7"/>
        <v/>
      </c>
      <c r="G81" s="441"/>
      <c r="H81" s="442"/>
      <c r="I81" s="442"/>
      <c r="J81" s="441"/>
      <c r="K81" s="444"/>
      <c r="L81" s="444"/>
      <c r="M81" s="445" t="str">
        <f t="shared" si="8"/>
        <v/>
      </c>
      <c r="N81" s="447"/>
      <c r="O81" s="451" t="str">
        <f>IFERROR(VLOOKUP(M81,計算用!$A$8:$B$15,2,FALSE),"")</f>
        <v/>
      </c>
      <c r="P81" s="452"/>
      <c r="Q81" s="452"/>
      <c r="R81" s="452"/>
      <c r="S81" s="453" t="str">
        <f t="shared" si="9"/>
        <v/>
      </c>
      <c r="T81" s="455"/>
      <c r="U81" s="456"/>
    </row>
    <row r="82" spans="1:21">
      <c r="A82" s="433">
        <f t="shared" si="5"/>
        <v>77</v>
      </c>
      <c r="B82" s="435"/>
      <c r="C82" s="435"/>
      <c r="D82" s="436"/>
      <c r="E82" s="439" t="str">
        <f t="shared" si="6"/>
        <v/>
      </c>
      <c r="F82" s="439" t="str">
        <f t="shared" si="7"/>
        <v/>
      </c>
      <c r="G82" s="441"/>
      <c r="H82" s="442"/>
      <c r="I82" s="442"/>
      <c r="J82" s="441"/>
      <c r="K82" s="444"/>
      <c r="L82" s="444"/>
      <c r="M82" s="445" t="str">
        <f t="shared" si="8"/>
        <v/>
      </c>
      <c r="N82" s="447"/>
      <c r="O82" s="451" t="str">
        <f>IFERROR(VLOOKUP(M82,計算用!$A$8:$B$15,2,FALSE),"")</f>
        <v/>
      </c>
      <c r="P82" s="452"/>
      <c r="Q82" s="452"/>
      <c r="R82" s="452"/>
      <c r="S82" s="453" t="str">
        <f t="shared" si="9"/>
        <v/>
      </c>
      <c r="T82" s="455"/>
      <c r="U82" s="456"/>
    </row>
    <row r="83" spans="1:21">
      <c r="A83" s="433">
        <f t="shared" si="5"/>
        <v>78</v>
      </c>
      <c r="B83" s="435"/>
      <c r="C83" s="435"/>
      <c r="D83" s="436"/>
      <c r="E83" s="439" t="str">
        <f t="shared" si="6"/>
        <v/>
      </c>
      <c r="F83" s="439" t="str">
        <f t="shared" si="7"/>
        <v/>
      </c>
      <c r="G83" s="441"/>
      <c r="H83" s="442"/>
      <c r="I83" s="442"/>
      <c r="J83" s="441"/>
      <c r="K83" s="444"/>
      <c r="L83" s="444"/>
      <c r="M83" s="445" t="str">
        <f t="shared" si="8"/>
        <v/>
      </c>
      <c r="N83" s="447"/>
      <c r="O83" s="451" t="str">
        <f>IFERROR(VLOOKUP(M83,計算用!$A$8:$B$15,2,FALSE),"")</f>
        <v/>
      </c>
      <c r="P83" s="452"/>
      <c r="Q83" s="452"/>
      <c r="R83" s="452"/>
      <c r="S83" s="453" t="str">
        <f t="shared" si="9"/>
        <v/>
      </c>
      <c r="T83" s="455"/>
      <c r="U83" s="456"/>
    </row>
    <row r="84" spans="1:21">
      <c r="A84" s="433">
        <f t="shared" si="5"/>
        <v>79</v>
      </c>
      <c r="B84" s="435"/>
      <c r="C84" s="435"/>
      <c r="D84" s="436"/>
      <c r="E84" s="439" t="str">
        <f t="shared" si="6"/>
        <v/>
      </c>
      <c r="F84" s="439" t="str">
        <f t="shared" si="7"/>
        <v/>
      </c>
      <c r="G84" s="441"/>
      <c r="H84" s="442"/>
      <c r="I84" s="442"/>
      <c r="J84" s="441"/>
      <c r="K84" s="444"/>
      <c r="L84" s="444"/>
      <c r="M84" s="445" t="str">
        <f t="shared" si="8"/>
        <v/>
      </c>
      <c r="N84" s="447"/>
      <c r="O84" s="451" t="str">
        <f>IFERROR(VLOOKUP(M84,計算用!$A$8:$B$15,2,FALSE),"")</f>
        <v/>
      </c>
      <c r="P84" s="452"/>
      <c r="Q84" s="452"/>
      <c r="R84" s="452"/>
      <c r="S84" s="453" t="str">
        <f t="shared" si="9"/>
        <v/>
      </c>
      <c r="T84" s="455"/>
      <c r="U84" s="456"/>
    </row>
    <row r="85" spans="1:21">
      <c r="A85" s="433">
        <f t="shared" si="5"/>
        <v>80</v>
      </c>
      <c r="B85" s="435"/>
      <c r="C85" s="435"/>
      <c r="D85" s="436"/>
      <c r="E85" s="439" t="str">
        <f t="shared" si="6"/>
        <v/>
      </c>
      <c r="F85" s="439" t="str">
        <f t="shared" si="7"/>
        <v/>
      </c>
      <c r="G85" s="441"/>
      <c r="H85" s="442"/>
      <c r="I85" s="442"/>
      <c r="J85" s="441"/>
      <c r="K85" s="444"/>
      <c r="L85" s="444"/>
      <c r="M85" s="445" t="str">
        <f t="shared" si="8"/>
        <v/>
      </c>
      <c r="N85" s="447"/>
      <c r="O85" s="451" t="str">
        <f>IFERROR(VLOOKUP(M85,計算用!$A$8:$B$15,2,FALSE),"")</f>
        <v/>
      </c>
      <c r="P85" s="452"/>
      <c r="Q85" s="452"/>
      <c r="R85" s="452"/>
      <c r="S85" s="453" t="str">
        <f t="shared" si="9"/>
        <v/>
      </c>
      <c r="T85" s="455"/>
      <c r="U85" s="456"/>
    </row>
    <row r="86" spans="1:21">
      <c r="S86" s="454"/>
    </row>
  </sheetData>
  <mergeCells count="10">
    <mergeCell ref="H4:J4"/>
    <mergeCell ref="K4:N4"/>
    <mergeCell ref="P4:S4"/>
    <mergeCell ref="T4:U4"/>
    <mergeCell ref="A4:A5"/>
    <mergeCell ref="B4:B5"/>
    <mergeCell ref="C4:C5"/>
    <mergeCell ref="D4:D5"/>
    <mergeCell ref="G4:G5"/>
    <mergeCell ref="O4:O5"/>
  </mergeCells>
  <phoneticPr fontId="3"/>
  <dataValidations count="2">
    <dataValidation type="list" allowBlank="1" showDropDown="0" showInputMessage="1" showErrorMessage="1" sqref="R6:R85">
      <formula1>"該当"</formula1>
    </dataValidation>
    <dataValidation type="custom" allowBlank="1" showDropDown="0" showInputMessage="1" showErrorMessage="1" sqref="B6:C85">
      <formula1>ISERROR(FIND(" ",B6))</formula1>
    </dataValidation>
  </dataValidations>
  <printOptions horizontalCentered="1"/>
  <pageMargins left="0.31496062992125984" right="0.31496062992125984" top="0.74803149606299213" bottom="0.55118110236220474" header="0.31496062992125984" footer="0.31496062992125984"/>
  <pageSetup paperSize="9" scale="85" fitToWidth="1" fitToHeight="1" orientation="landscape" usePrinterDefaults="1" r:id="rId1"/>
  <rowBreaks count="1" manualBreakCount="1">
    <brk id="45" max="14" man="1"/>
  </rowBreaks>
  <legacyDrawing r:id="rId2"/>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計算用!$A$17:$A$18</xm:f>
          </x14:formula1>
          <xm:sqref>P6:Q85</xm:sqref>
        </x14:dataValidation>
        <x14:dataValidation type="list" allowBlank="1" showDropDown="0" showInputMessage="1" showErrorMessage="1">
          <x14:formula1>
            <xm:f>計算用!$A$3:$A$4</xm:f>
          </x14:formula1>
          <xm:sqref>K6:K85</xm:sqref>
        </x14:dataValidation>
        <x14:dataValidation type="list" allowBlank="1" showDropDown="0" showInputMessage="1" showErrorMessage="1">
          <x14:formula1>
            <xm:f>OFFSET(計算用!$A$2,MATCH(K6,計算用!$A$3:$A$4,0),1,1,3)</xm:f>
          </x14:formula1>
          <xm:sqref>L6:L85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dimension ref="A1:B25"/>
  <sheetViews>
    <sheetView topLeftCell="A10" workbookViewId="0">
      <selection activeCell="H19" sqref="H19"/>
    </sheetView>
  </sheetViews>
  <sheetFormatPr defaultRowHeight="13.5"/>
  <cols>
    <col min="2" max="2" width="88.21875" customWidth="1"/>
  </cols>
  <sheetData>
    <row r="1" spans="1:2">
      <c r="A1" s="457"/>
      <c r="B1" s="457"/>
    </row>
    <row r="2" spans="1:2" ht="14.25">
      <c r="A2" s="458" t="s">
        <v>237</v>
      </c>
      <c r="B2" s="458"/>
    </row>
    <row r="3" spans="1:2">
      <c r="A3" s="457"/>
      <c r="B3" s="457"/>
    </row>
    <row r="4" spans="1:2">
      <c r="A4" s="459" t="s">
        <v>238</v>
      </c>
      <c r="B4" s="459"/>
    </row>
    <row r="5" spans="1:2" ht="27" customHeight="1">
      <c r="A5" s="459"/>
      <c r="B5" s="459"/>
    </row>
    <row r="6" spans="1:2" ht="28.8" customHeight="1">
      <c r="A6" s="460" t="s">
        <v>95</v>
      </c>
      <c r="B6" s="463"/>
    </row>
    <row r="7" spans="1:2" ht="19.95" customHeight="1">
      <c r="A7" s="415" t="s">
        <v>218</v>
      </c>
      <c r="B7" s="424" t="s">
        <v>207</v>
      </c>
    </row>
    <row r="8" spans="1:2" ht="19.95" customHeight="1">
      <c r="A8" s="416" t="s">
        <v>214</v>
      </c>
      <c r="B8" s="425" t="s">
        <v>65</v>
      </c>
    </row>
    <row r="9" spans="1:2" ht="19.95" customHeight="1">
      <c r="A9" s="417" t="s">
        <v>16</v>
      </c>
      <c r="B9" s="426" t="s">
        <v>91</v>
      </c>
    </row>
    <row r="10" spans="1:2" ht="19.95" customHeight="1">
      <c r="A10" s="417" t="s">
        <v>170</v>
      </c>
      <c r="B10" s="426" t="s">
        <v>230</v>
      </c>
    </row>
    <row r="11" spans="1:2" ht="19.95" customHeight="1">
      <c r="A11" s="417" t="s">
        <v>13</v>
      </c>
      <c r="B11" s="426" t="s">
        <v>126</v>
      </c>
    </row>
    <row r="12" spans="1:2" ht="19.95" customHeight="1">
      <c r="A12" s="417" t="s">
        <v>71</v>
      </c>
      <c r="B12" s="426" t="s">
        <v>53</v>
      </c>
    </row>
    <row r="13" spans="1:2" ht="19.95" customHeight="1">
      <c r="A13" s="417" t="s">
        <v>215</v>
      </c>
      <c r="B13" s="426" t="s">
        <v>231</v>
      </c>
    </row>
    <row r="14" spans="1:2" ht="19.95" customHeight="1">
      <c r="A14" s="417" t="s">
        <v>216</v>
      </c>
      <c r="B14" s="426" t="s">
        <v>232</v>
      </c>
    </row>
    <row r="15" spans="1:2" ht="19.95" customHeight="1">
      <c r="A15" s="417" t="s">
        <v>172</v>
      </c>
      <c r="B15" s="426" t="s">
        <v>234</v>
      </c>
    </row>
    <row r="16" spans="1:2" ht="19.95" customHeight="1">
      <c r="A16" s="461" t="s">
        <v>219</v>
      </c>
      <c r="B16" s="464"/>
    </row>
    <row r="17" spans="1:2" ht="19.95" customHeight="1">
      <c r="A17" s="418" t="s">
        <v>229</v>
      </c>
      <c r="B17" s="465" t="s">
        <v>236</v>
      </c>
    </row>
    <row r="18" spans="1:2">
      <c r="A18" s="462"/>
      <c r="B18" s="466"/>
    </row>
    <row r="20" spans="1:2" ht="28.8" customHeight="1">
      <c r="A20" s="460" t="s">
        <v>217</v>
      </c>
      <c r="B20" s="463"/>
    </row>
    <row r="21" spans="1:2" ht="19.95" customHeight="1">
      <c r="A21" s="415" t="s">
        <v>218</v>
      </c>
      <c r="B21" s="424" t="s">
        <v>207</v>
      </c>
    </row>
    <row r="22" spans="1:2" ht="19.95" customHeight="1">
      <c r="A22" s="419" t="s">
        <v>16</v>
      </c>
      <c r="B22" s="428" t="s">
        <v>91</v>
      </c>
    </row>
    <row r="23" spans="1:2" ht="19.95" customHeight="1">
      <c r="A23" s="420" t="s">
        <v>170</v>
      </c>
      <c r="B23" s="428" t="s">
        <v>230</v>
      </c>
    </row>
    <row r="24" spans="1:2" ht="19.95" customHeight="1">
      <c r="A24" s="420" t="s">
        <v>13</v>
      </c>
      <c r="B24" s="428" t="s">
        <v>126</v>
      </c>
    </row>
    <row r="25" spans="1:2" ht="19.95" customHeight="1">
      <c r="A25" s="421" t="s">
        <v>229</v>
      </c>
      <c r="B25" s="429" t="s">
        <v>213</v>
      </c>
    </row>
  </sheetData>
  <mergeCells count="4">
    <mergeCell ref="A2:B2"/>
    <mergeCell ref="A6:B6"/>
    <mergeCell ref="A20:B20"/>
    <mergeCell ref="A4:B5"/>
  </mergeCells>
  <phoneticPr fontId="3"/>
  <pageMargins left="0.7" right="0.7" top="0.75" bottom="0.75" header="0.3" footer="0.3"/>
  <pageSetup paperSize="9" scale="91"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dimension ref="A1"/>
  <sheetViews>
    <sheetView workbookViewId="0">
      <selection activeCell="K20" sqref="K20"/>
    </sheetView>
  </sheetViews>
  <sheetFormatPr defaultRowHeight="13.5"/>
  <sheetData/>
  <phoneticPr fontId="29" type="Hiragana"/>
  <pageMargins left="0.7" right="0.7" top="0.75" bottom="0.75" header="0.3" footer="0.3"/>
  <pageSetup paperSize="9" fitToWidth="1" fitToHeight="1" orientation="portrait" usePrinterDefaults="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8"/>
  <dimension ref="A1:H67"/>
  <sheetViews>
    <sheetView workbookViewId="0">
      <selection activeCell="B28" sqref="B28"/>
    </sheetView>
  </sheetViews>
  <sheetFormatPr defaultRowHeight="13.5"/>
  <cols>
    <col min="1" max="1" width="49.109375" bestFit="1" customWidth="1"/>
    <col min="2" max="2" width="9.109375" customWidth="1"/>
  </cols>
  <sheetData>
    <row r="1" spans="1:8">
      <c r="H1" s="468" t="s">
        <v>51</v>
      </c>
    </row>
    <row r="2" spans="1:8">
      <c r="A2" s="367" t="s">
        <v>32</v>
      </c>
    </row>
    <row r="3" spans="1:8">
      <c r="A3" t="s">
        <v>173</v>
      </c>
      <c r="B3" s="467" t="s">
        <v>175</v>
      </c>
      <c r="C3" s="467" t="s">
        <v>174</v>
      </c>
      <c r="D3" s="467" t="s">
        <v>15</v>
      </c>
    </row>
    <row r="4" spans="1:8">
      <c r="A4" t="s">
        <v>58</v>
      </c>
      <c r="B4" s="467" t="s">
        <v>140</v>
      </c>
      <c r="C4" s="467" t="s">
        <v>177</v>
      </c>
      <c r="D4" s="467"/>
    </row>
    <row r="5" spans="1:8">
      <c r="B5" s="467"/>
      <c r="C5" s="467"/>
      <c r="D5" s="467"/>
    </row>
    <row r="7" spans="1:8">
      <c r="A7" s="367" t="s">
        <v>29</v>
      </c>
    </row>
    <row r="8" spans="1:8">
      <c r="A8" t="str">
        <f>A3&amp;B3</f>
        <v>陽性者(濃厚接触者)発生施設通所系･施設系で1日以上勤務又は訪問系で陽性者等に1日以上対応</v>
      </c>
      <c r="B8">
        <v>20</v>
      </c>
    </row>
    <row r="9" spans="1:8">
      <c r="A9" t="str">
        <f>A3&amp;C3</f>
        <v>陽性者(濃厚接触者)発生施設訪問系で陽性者等への対応はないが対象期間に10日以上勤務</v>
      </c>
      <c r="B9">
        <v>5</v>
      </c>
    </row>
    <row r="10" spans="1:8">
      <c r="A10" t="str">
        <f>A3&amp;D3</f>
        <v>陽性者(濃厚接触者)発生施設対象期間の勤務が９日以下</v>
      </c>
      <c r="B10">
        <v>0</v>
      </c>
    </row>
    <row r="11" spans="1:8">
      <c r="A11" t="str">
        <f>A4&amp;B4</f>
        <v>その他の施設対象期間に10日以上勤務</v>
      </c>
      <c r="B11">
        <v>5</v>
      </c>
    </row>
    <row r="12" spans="1:8">
      <c r="A12" t="str">
        <f>A4&amp;C4</f>
        <v>その他の施設対象期間の勤務が9日以下</v>
      </c>
      <c r="B12">
        <v>0</v>
      </c>
    </row>
    <row r="17" spans="1:1">
      <c r="A17" t="s">
        <v>59</v>
      </c>
    </row>
    <row r="18" spans="1:1">
      <c r="A18" t="s">
        <v>60</v>
      </c>
    </row>
    <row r="21" spans="1:1">
      <c r="A21" t="s">
        <v>61</v>
      </c>
    </row>
    <row r="22" spans="1:1">
      <c r="A22" t="s">
        <v>182</v>
      </c>
    </row>
    <row r="23" spans="1:1">
      <c r="A23" t="s">
        <v>152</v>
      </c>
    </row>
    <row r="24" spans="1:1">
      <c r="A24" t="s">
        <v>184</v>
      </c>
    </row>
    <row r="25" spans="1:1">
      <c r="A25" t="s">
        <v>153</v>
      </c>
    </row>
    <row r="26" spans="1:1">
      <c r="A26" t="s">
        <v>171</v>
      </c>
    </row>
    <row r="27" spans="1:1">
      <c r="A27" t="s">
        <v>169</v>
      </c>
    </row>
    <row r="28" spans="1:1">
      <c r="A28" t="s">
        <v>168</v>
      </c>
    </row>
    <row r="29" spans="1:1">
      <c r="A29" t="s">
        <v>155</v>
      </c>
    </row>
    <row r="30" spans="1:1">
      <c r="A30" t="s">
        <v>157</v>
      </c>
    </row>
    <row r="31" spans="1:1">
      <c r="A31" t="s">
        <v>162</v>
      </c>
    </row>
    <row r="32" spans="1:1">
      <c r="A32" t="s">
        <v>161</v>
      </c>
    </row>
    <row r="33" spans="1:1">
      <c r="A33" t="s">
        <v>159</v>
      </c>
    </row>
    <row r="34" spans="1:1">
      <c r="A34" t="s">
        <v>163</v>
      </c>
    </row>
    <row r="35" spans="1:1">
      <c r="A35" t="s">
        <v>0</v>
      </c>
    </row>
    <row r="36" spans="1:1">
      <c r="A36" t="s">
        <v>136</v>
      </c>
    </row>
    <row r="37" spans="1:1">
      <c r="A37" t="s">
        <v>164</v>
      </c>
    </row>
    <row r="38" spans="1:1">
      <c r="A38" t="s">
        <v>165</v>
      </c>
    </row>
    <row r="39" spans="1:1">
      <c r="A39" t="s">
        <v>166</v>
      </c>
    </row>
    <row r="40" spans="1:1">
      <c r="A40" t="s">
        <v>167</v>
      </c>
    </row>
    <row r="41" spans="1:1">
      <c r="A41" t="s">
        <v>83</v>
      </c>
    </row>
    <row r="42" spans="1:1">
      <c r="A42" t="s">
        <v>62</v>
      </c>
    </row>
    <row r="43" spans="1:1">
      <c r="A43" t="s">
        <v>85</v>
      </c>
    </row>
    <row r="44" spans="1:1">
      <c r="A44" t="s">
        <v>86</v>
      </c>
    </row>
    <row r="45" spans="1:1">
      <c r="A45" t="s">
        <v>88</v>
      </c>
    </row>
    <row r="46" spans="1:1">
      <c r="A46" t="s">
        <v>90</v>
      </c>
    </row>
    <row r="47" spans="1:1">
      <c r="A47" t="s">
        <v>92</v>
      </c>
    </row>
    <row r="48" spans="1:1">
      <c r="A48" t="s">
        <v>94</v>
      </c>
    </row>
    <row r="49" spans="1:1">
      <c r="A49" t="s">
        <v>96</v>
      </c>
    </row>
    <row r="50" spans="1:1">
      <c r="A50" t="s">
        <v>75</v>
      </c>
    </row>
    <row r="51" spans="1:1">
      <c r="A51" t="s">
        <v>98</v>
      </c>
    </row>
    <row r="52" spans="1:1">
      <c r="A52" t="s">
        <v>100</v>
      </c>
    </row>
    <row r="53" spans="1:1">
      <c r="A53" t="s">
        <v>101</v>
      </c>
    </row>
    <row r="54" spans="1:1">
      <c r="A54" t="s">
        <v>102</v>
      </c>
    </row>
    <row r="55" spans="1:1">
      <c r="A55" t="s">
        <v>105</v>
      </c>
    </row>
    <row r="56" spans="1:1">
      <c r="A56" t="s">
        <v>106</v>
      </c>
    </row>
    <row r="57" spans="1:1">
      <c r="A57" t="s">
        <v>108</v>
      </c>
    </row>
    <row r="58" spans="1:1">
      <c r="A58" t="s">
        <v>110</v>
      </c>
    </row>
    <row r="59" spans="1:1">
      <c r="A59" t="s">
        <v>111</v>
      </c>
    </row>
    <row r="60" spans="1:1">
      <c r="A60" t="s">
        <v>38</v>
      </c>
    </row>
    <row r="61" spans="1:1">
      <c r="A61" t="s">
        <v>112</v>
      </c>
    </row>
    <row r="62" spans="1:1">
      <c r="A62" t="s">
        <v>113</v>
      </c>
    </row>
    <row r="63" spans="1:1">
      <c r="A63" t="s">
        <v>30</v>
      </c>
    </row>
    <row r="64" spans="1:1">
      <c r="A64" t="s">
        <v>114</v>
      </c>
    </row>
    <row r="65" spans="1:1">
      <c r="A65" t="s">
        <v>115</v>
      </c>
    </row>
    <row r="66" spans="1:1">
      <c r="A66" t="s">
        <v>27</v>
      </c>
    </row>
    <row r="67" spans="1:1">
      <c r="A67" t="s">
        <v>185</v>
      </c>
    </row>
  </sheetData>
  <phoneticPr fontId="3"/>
  <pageMargins left="0.7" right="0.7" top="0.75" bottom="0.75" header="0.3" footer="0.3"/>
  <pageSetup paperSize="9" scale="68"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3.5"/>
  <sheetData/>
  <phoneticPr fontId="32"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実績報告書</vt:lpstr>
      <vt:lpstr>実績額一覧表</vt:lpstr>
      <vt:lpstr>個票1</vt:lpstr>
      <vt:lpstr>個票＿明細</vt:lpstr>
      <vt:lpstr>職員表</vt:lpstr>
      <vt:lpstr>（支援金の使途について）</vt:lpstr>
      <vt:lpstr>（宛名ラベル）</vt:lpstr>
      <vt:lpstr>計算用</vt:lpstr>
      <vt:lpstr>Sheet1</vt:lpstr>
      <vt:lpstr>Sheet2</vt:lpstr>
    </vt:vector>
  </TitlesOfParts>
  <Company>TAIMS</Company>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東京都</dc:creator>
  <cp:lastModifiedBy>中西　真菜美</cp:lastModifiedBy>
  <cp:lastPrinted>2020-06-29T10:07:11Z</cp:lastPrinted>
  <dcterms:created xsi:type="dcterms:W3CDTF">2018-06-19T01:27:02Z</dcterms:created>
  <dcterms:modified xsi:type="dcterms:W3CDTF">2021-01-04T00:34:06Z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2021-01-04T00:34:06Z</vt:filetime>
  </property>
</Properties>
</file>